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380" windowHeight="9270" activeTab="1"/>
  </bookViews>
  <sheets>
    <sheet name="Graf1" sheetId="2" r:id="rId1"/>
    <sheet name="List1" sheetId="1" r:id="rId2"/>
  </sheets>
  <calcPr calcId="144525" iterateDelta="1E-4"/>
</workbook>
</file>

<file path=xl/calcChain.xml><?xml version="1.0" encoding="utf-8"?>
<calcChain xmlns="http://schemas.openxmlformats.org/spreadsheetml/2006/main">
  <c r="Z35" i="1" l="1"/>
  <c r="U35" i="1"/>
  <c r="AE35" i="1"/>
  <c r="AD35" i="1"/>
  <c r="Y35" i="1"/>
  <c r="X35" i="1"/>
  <c r="W35" i="1"/>
  <c r="V35" i="1"/>
  <c r="T35" i="1"/>
  <c r="S35" i="1"/>
  <c r="R35" i="1"/>
  <c r="Q35" i="1"/>
  <c r="O35" i="1"/>
  <c r="N35" i="1"/>
  <c r="M35" i="1"/>
  <c r="K35" i="1"/>
  <c r="J35" i="1"/>
  <c r="H35" i="1"/>
  <c r="G35" i="1"/>
  <c r="F35" i="1"/>
  <c r="AJ34" i="1"/>
  <c r="AI34" i="1"/>
  <c r="AH34" i="1"/>
  <c r="AG34" i="1"/>
  <c r="AF34" i="1"/>
  <c r="AH28" i="1"/>
  <c r="L25" i="1"/>
  <c r="AJ24" i="1"/>
  <c r="AI24" i="1"/>
  <c r="AH24" i="1"/>
  <c r="AG24" i="1"/>
  <c r="AF24" i="1"/>
  <c r="AJ22" i="1"/>
  <c r="AI22" i="1"/>
  <c r="AH22" i="1"/>
  <c r="AG22" i="1"/>
  <c r="AF22" i="1"/>
  <c r="AJ12" i="1"/>
  <c r="AI12" i="1"/>
  <c r="AH12" i="1"/>
  <c r="AG12" i="1"/>
  <c r="AF12" i="1"/>
  <c r="P12" i="1"/>
  <c r="P35" i="1"/>
  <c r="L12" i="1"/>
  <c r="L11" i="1"/>
  <c r="L10" i="1"/>
  <c r="I35" i="1"/>
  <c r="AJ7" i="1"/>
  <c r="AI7" i="1"/>
  <c r="AH7" i="1"/>
  <c r="AG7" i="1"/>
  <c r="AF7" i="1"/>
  <c r="AJ6" i="1"/>
  <c r="AI6" i="1"/>
  <c r="AH6" i="1"/>
  <c r="AG6" i="1"/>
  <c r="AF6" i="1"/>
  <c r="AJ5" i="1"/>
  <c r="AI5" i="1"/>
  <c r="AI35" i="1" s="1"/>
  <c r="AH5" i="1"/>
  <c r="AG5" i="1"/>
  <c r="AF5" i="1"/>
  <c r="AF35" i="1" s="1"/>
  <c r="AJ4" i="1"/>
  <c r="AI4" i="1"/>
  <c r="AH4" i="1"/>
  <c r="AH35" i="1" s="1"/>
  <c r="AG4" i="1"/>
  <c r="AF4" i="1"/>
  <c r="L4" i="1"/>
  <c r="L35" i="1"/>
  <c r="AJ35" i="1"/>
</calcChain>
</file>

<file path=xl/comments1.xml><?xml version="1.0" encoding="utf-8"?>
<comments xmlns="http://schemas.openxmlformats.org/spreadsheetml/2006/main">
  <authors>
    <author>Autor</author>
  </authors>
  <commentList>
    <comment ref="AH36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KÚ + EU + granty</t>
        </r>
      </text>
    </comment>
    <comment ref="AI36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KÚ + granty</t>
        </r>
      </text>
    </comment>
    <comment ref="AJ36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KÚ + granty</t>
        </r>
      </text>
    </comment>
  </commentList>
</comments>
</file>

<file path=xl/sharedStrings.xml><?xml version="1.0" encoding="utf-8"?>
<sst xmlns="http://schemas.openxmlformats.org/spreadsheetml/2006/main" count="65" uniqueCount="64">
  <si>
    <t>v tis. Kč</t>
  </si>
  <si>
    <t xml:space="preserve">skutečnost hlavní činnost 2015 </t>
  </si>
  <si>
    <t>rozpočet hlavní činnost 2016</t>
  </si>
  <si>
    <t>skutečné čerpání hlavní činnost 2017</t>
  </si>
  <si>
    <t>výhled hlavní činnosti 2019</t>
  </si>
  <si>
    <t>výhled hlavní činnosti 2020</t>
  </si>
  <si>
    <t xml:space="preserve">skutečnost vlastní činnost 2015 </t>
  </si>
  <si>
    <t>rozpočet vlastní činnost 2016</t>
  </si>
  <si>
    <t>skutečné čerpání vlastní činnosti 2017</t>
  </si>
  <si>
    <t>výhled vlastní činnosti 2019</t>
  </si>
  <si>
    <t>výhled vlastní činnosti 2020</t>
  </si>
  <si>
    <t xml:space="preserve">skutečnost doplňková činnost 2015 </t>
  </si>
  <si>
    <t>rozpočet doplňková činnost 2016</t>
  </si>
  <si>
    <t>skutečné čerpání doplňková činnost 2017</t>
  </si>
  <si>
    <t>rozpočet doplňková činnost 2019</t>
  </si>
  <si>
    <t>rozpočet doplňková činnost 2020</t>
  </si>
  <si>
    <t>rozpočet KÚ + ostatní zdroje 2017</t>
  </si>
  <si>
    <t>čerpání rozpočet KÚ + ostatní zdroje 2017</t>
  </si>
  <si>
    <t>rozpočet KÚ + ostatní zdroje 2018</t>
  </si>
  <si>
    <t>rozpočet KÚ + ostatní zdroje 2019</t>
  </si>
  <si>
    <t>rozpočet KÚ + ostatní zdroje 2020</t>
  </si>
  <si>
    <t>Platy zaměstnanců</t>
  </si>
  <si>
    <t>OON</t>
  </si>
  <si>
    <t>Povinné sociální pojištění</t>
  </si>
  <si>
    <t>Povinné zdravotní pojištění</t>
  </si>
  <si>
    <t>Ostatní povinné odvody(ZPS)</t>
  </si>
  <si>
    <t>Učební pomůcky tisk</t>
  </si>
  <si>
    <t>Drobný hmotný dlouhodobý majetek</t>
  </si>
  <si>
    <t>Všeobecný materiál</t>
  </si>
  <si>
    <t>Vodné, stočné</t>
  </si>
  <si>
    <t>Teplo, plyn</t>
  </si>
  <si>
    <t>Elektrická energie</t>
  </si>
  <si>
    <t>Poštovné</t>
  </si>
  <si>
    <t>Telefonní poplatky</t>
  </si>
  <si>
    <t>Služby peněžních ústavů</t>
  </si>
  <si>
    <t>Nájemné</t>
  </si>
  <si>
    <t>Revize</t>
  </si>
  <si>
    <t>Školení, plavecký výcvik</t>
  </si>
  <si>
    <t>Služby zpracování dat</t>
  </si>
  <si>
    <t>Služby nevýrobní povahy, včetně stravného a pojištění</t>
  </si>
  <si>
    <t>Opravy a údržba</t>
  </si>
  <si>
    <t>Programové vybavení</t>
  </si>
  <si>
    <t>Cestovné</t>
  </si>
  <si>
    <t>Pohoštění</t>
  </si>
  <si>
    <t xml:space="preserve">Odpisy </t>
  </si>
  <si>
    <t>FKSP</t>
  </si>
  <si>
    <t>Celkem</t>
  </si>
  <si>
    <t>Granty-kultura, sport</t>
  </si>
  <si>
    <t>Granty-sociální oblast</t>
  </si>
  <si>
    <t>Mateřská škola - Przedszkole Jablunkov, Školní 800, příspěvková organizace</t>
  </si>
  <si>
    <t>Pojištění majetku</t>
  </si>
  <si>
    <t>Hygiena zaměstnanců</t>
  </si>
  <si>
    <t>OOPP</t>
  </si>
  <si>
    <t>rozpočet hlavní činnost 2025</t>
  </si>
  <si>
    <t>rozpočet vlastní činnost 2025</t>
  </si>
  <si>
    <t>doplňková činnost 2025</t>
  </si>
  <si>
    <t>Rozpočet na rok 2026</t>
  </si>
  <si>
    <t>skutečné čerpání hlavní činnost 2024</t>
  </si>
  <si>
    <t>rozpočet hlavní činnost 2026</t>
  </si>
  <si>
    <t>skutečné čerpání vlastní činnost 2024</t>
  </si>
  <si>
    <t>rozpočet vlastní činnost 2026</t>
  </si>
  <si>
    <t>skutečné čerpání doplňková činnost 2024</t>
  </si>
  <si>
    <t>doplňková činnost 2026</t>
  </si>
  <si>
    <t>Osobní náklady-SR a zřizovatel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</si>
</sst>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Calibri"/>
      <family val="2"/>
      <charset val="238"/>
    </font>
    <font>
      <sz val="11"/>
      <color indexed="8"/>
      <name val="Arial Narrow"/>
      <family val="2"/>
      <charset val="238"/>
    </font>
    <font>
      <sz val="11"/>
      <name val="Arial Narrow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4"/>
      <color indexed="10"/>
      <name val="Calibri"/>
      <family val="2"/>
      <charset val="238"/>
    </font>
    <font>
      <sz val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10"/>
      </left>
      <right/>
      <top style="medium">
        <color indexed="64"/>
      </top>
      <bottom style="thick">
        <color indexed="10"/>
      </bottom>
      <diagonal/>
    </border>
    <border>
      <left style="thin">
        <color indexed="10"/>
      </left>
      <right/>
      <top style="medium">
        <color indexed="64"/>
      </top>
      <bottom style="thick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64"/>
      </top>
      <bottom style="thick">
        <color indexed="10"/>
      </bottom>
      <diagonal/>
    </border>
    <border>
      <left/>
      <right/>
      <top style="medium">
        <color indexed="64"/>
      </top>
      <bottom style="thick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1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10"/>
      </bottom>
      <diagonal/>
    </border>
    <border>
      <left/>
      <right style="thick">
        <color indexed="10"/>
      </right>
      <top style="medium">
        <color indexed="64"/>
      </top>
      <bottom style="thick">
        <color indexed="1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0" fillId="0" borderId="0" xfId="0" applyFill="1" applyBorder="1" applyAlignment="1">
      <alignment horizontal="center"/>
    </xf>
    <xf numFmtId="0" fontId="0" fillId="0" borderId="0" xfId="0" applyFon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2" fillId="2" borderId="2" xfId="1" applyFont="1" applyFill="1" applyBorder="1" applyAlignment="1" applyProtection="1">
      <alignment horizontal="center" vertical="center" textRotation="45" wrapText="1"/>
    </xf>
    <xf numFmtId="0" fontId="2" fillId="2" borderId="3" xfId="1" applyFont="1" applyFill="1" applyBorder="1" applyAlignment="1" applyProtection="1">
      <alignment horizontal="center" vertical="center" textRotation="45" wrapText="1"/>
    </xf>
    <xf numFmtId="0" fontId="2" fillId="2" borderId="4" xfId="1" applyFont="1" applyFill="1" applyBorder="1" applyAlignment="1" applyProtection="1">
      <alignment horizontal="center" vertical="center" textRotation="45" wrapText="1"/>
    </xf>
    <xf numFmtId="0" fontId="2" fillId="3" borderId="4" xfId="1" applyFont="1" applyFill="1" applyBorder="1" applyAlignment="1" applyProtection="1">
      <alignment horizontal="center" vertical="center" textRotation="45" wrapText="1"/>
    </xf>
    <xf numFmtId="0" fontId="2" fillId="2" borderId="5" xfId="1" applyFont="1" applyFill="1" applyBorder="1" applyAlignment="1" applyProtection="1">
      <alignment horizontal="center" vertical="center" textRotation="45" wrapText="1"/>
    </xf>
    <xf numFmtId="0" fontId="2" fillId="3" borderId="5" xfId="1" applyFont="1" applyFill="1" applyBorder="1" applyAlignment="1" applyProtection="1">
      <alignment horizontal="center" vertical="center" textRotation="45" wrapText="1"/>
    </xf>
    <xf numFmtId="0" fontId="2" fillId="2" borderId="6" xfId="1" applyFont="1" applyFill="1" applyBorder="1" applyAlignment="1" applyProtection="1">
      <alignment horizontal="center" vertical="center" textRotation="45" wrapText="1"/>
    </xf>
    <xf numFmtId="0" fontId="2" fillId="3" borderId="6" xfId="1" applyFont="1" applyFill="1" applyBorder="1" applyAlignment="1" applyProtection="1">
      <alignment horizontal="center" vertical="center" textRotation="45" wrapText="1"/>
    </xf>
    <xf numFmtId="0" fontId="2" fillId="0" borderId="0" xfId="1" applyFont="1" applyFill="1" applyBorder="1" applyAlignment="1" applyProtection="1">
      <alignment horizontal="center" vertical="center" textRotation="90" wrapText="1"/>
    </xf>
    <xf numFmtId="2" fontId="0" fillId="0" borderId="7" xfId="0" applyNumberFormat="1" applyFont="1" applyBorder="1"/>
    <xf numFmtId="2" fontId="0" fillId="0" borderId="8" xfId="0" applyNumberFormat="1" applyFont="1" applyBorder="1"/>
    <xf numFmtId="2" fontId="0" fillId="0" borderId="7" xfId="0" applyNumberFormat="1" applyFont="1" applyFill="1" applyBorder="1"/>
    <xf numFmtId="2" fontId="0" fillId="3" borderId="7" xfId="0" applyNumberFormat="1" applyFont="1" applyFill="1" applyBorder="1"/>
    <xf numFmtId="2" fontId="0" fillId="0" borderId="8" xfId="0" applyNumberFormat="1" applyFont="1" applyFill="1" applyBorder="1"/>
    <xf numFmtId="2" fontId="0" fillId="0" borderId="0" xfId="0" applyNumberFormat="1" applyFont="1"/>
    <xf numFmtId="0" fontId="0" fillId="0" borderId="0" xfId="0" applyFont="1"/>
    <xf numFmtId="2" fontId="0" fillId="0" borderId="9" xfId="0" applyNumberFormat="1" applyFont="1" applyBorder="1"/>
    <xf numFmtId="2" fontId="0" fillId="0" borderId="9" xfId="0" applyNumberFormat="1" applyFont="1" applyFill="1" applyBorder="1"/>
    <xf numFmtId="2" fontId="0" fillId="3" borderId="9" xfId="0" applyNumberFormat="1" applyFont="1" applyFill="1" applyBorder="1"/>
    <xf numFmtId="2" fontId="0" fillId="0" borderId="9" xfId="0" applyNumberFormat="1" applyFont="1" applyBorder="1" applyAlignment="1"/>
    <xf numFmtId="2" fontId="0" fillId="0" borderId="9" xfId="0" applyNumberFormat="1" applyFont="1" applyFill="1" applyBorder="1" applyAlignment="1"/>
    <xf numFmtId="2" fontId="0" fillId="3" borderId="9" xfId="0" applyNumberFormat="1" applyFont="1" applyFill="1" applyBorder="1" applyAlignment="1"/>
    <xf numFmtId="0" fontId="0" fillId="0" borderId="0" xfId="0" applyFont="1" applyAlignment="1"/>
    <xf numFmtId="0" fontId="0" fillId="0" borderId="0" xfId="0" applyAlignment="1"/>
    <xf numFmtId="2" fontId="3" fillId="0" borderId="10" xfId="0" applyNumberFormat="1" applyFont="1" applyBorder="1"/>
    <xf numFmtId="2" fontId="3" fillId="0" borderId="10" xfId="0" applyNumberFormat="1" applyFont="1" applyFill="1" applyBorder="1"/>
    <xf numFmtId="2" fontId="3" fillId="3" borderId="10" xfId="0" applyNumberFormat="1" applyFont="1" applyFill="1" applyBorder="1"/>
    <xf numFmtId="2" fontId="0" fillId="0" borderId="10" xfId="0" applyNumberFormat="1" applyBorder="1"/>
    <xf numFmtId="2" fontId="0" fillId="0" borderId="10" xfId="0" applyNumberFormat="1" applyFill="1" applyBorder="1"/>
    <xf numFmtId="2" fontId="0" fillId="3" borderId="10" xfId="0" applyNumberFormat="1" applyFill="1" applyBorder="1"/>
    <xf numFmtId="164" fontId="3" fillId="0" borderId="11" xfId="0" applyNumberFormat="1" applyFont="1" applyFill="1" applyBorder="1"/>
    <xf numFmtId="164" fontId="4" fillId="0" borderId="11" xfId="0" applyNumberFormat="1" applyFont="1" applyFill="1" applyBorder="1"/>
    <xf numFmtId="164" fontId="4" fillId="3" borderId="11" xfId="0" applyNumberFormat="1" applyFont="1" applyFill="1" applyBorder="1"/>
    <xf numFmtId="164" fontId="3" fillId="3" borderId="11" xfId="0" applyNumberFormat="1" applyFont="1" applyFill="1" applyBorder="1"/>
    <xf numFmtId="164" fontId="0" fillId="0" borderId="11" xfId="0" applyNumberFormat="1" applyFill="1" applyBorder="1"/>
    <xf numFmtId="0" fontId="0" fillId="0" borderId="0" xfId="0" applyFill="1" applyBorder="1"/>
    <xf numFmtId="2" fontId="0" fillId="3" borderId="12" xfId="0" applyNumberFormat="1" applyFill="1" applyBorder="1"/>
    <xf numFmtId="0" fontId="0" fillId="0" borderId="13" xfId="0" applyBorder="1"/>
    <xf numFmtId="2" fontId="0" fillId="0" borderId="13" xfId="0" applyNumberFormat="1" applyBorder="1"/>
    <xf numFmtId="164" fontId="0" fillId="0" borderId="0" xfId="0" applyNumberFormat="1"/>
    <xf numFmtId="0" fontId="3" fillId="0" borderId="0" xfId="0" applyFont="1"/>
    <xf numFmtId="164" fontId="3" fillId="0" borderId="0" xfId="0" applyNumberFormat="1" applyFont="1"/>
    <xf numFmtId="2" fontId="0" fillId="0" borderId="0" xfId="0" applyNumberFormat="1"/>
    <xf numFmtId="2" fontId="0" fillId="0" borderId="0" xfId="0" applyNumberFormat="1" applyFill="1" applyBorder="1"/>
    <xf numFmtId="2" fontId="0" fillId="0" borderId="10" xfId="0" applyNumberFormat="1" applyFont="1" applyBorder="1"/>
    <xf numFmtId="2" fontId="0" fillId="0" borderId="10" xfId="0" applyNumberFormat="1" applyFont="1" applyFill="1" applyBorder="1"/>
    <xf numFmtId="2" fontId="0" fillId="3" borderId="10" xfId="0" applyNumberFormat="1" applyFont="1" applyFill="1" applyBorder="1"/>
    <xf numFmtId="0" fontId="0" fillId="2" borderId="14" xfId="0" applyFont="1" applyFill="1" applyBorder="1" applyAlignment="1">
      <alignment horizontal="left"/>
    </xf>
    <xf numFmtId="0" fontId="0" fillId="2" borderId="15" xfId="0" applyFont="1" applyFill="1" applyBorder="1" applyAlignment="1">
      <alignment horizontal="left"/>
    </xf>
    <xf numFmtId="0" fontId="0" fillId="2" borderId="16" xfId="0" applyFont="1" applyFill="1" applyBorder="1" applyAlignment="1">
      <alignment horizontal="left"/>
    </xf>
    <xf numFmtId="0" fontId="0" fillId="2" borderId="17" xfId="0" applyFont="1" applyFill="1" applyBorder="1" applyAlignment="1"/>
    <xf numFmtId="0" fontId="0" fillId="2" borderId="9" xfId="0" applyFont="1" applyFill="1" applyBorder="1" applyAlignment="1"/>
    <xf numFmtId="0" fontId="0" fillId="2" borderId="18" xfId="0" applyFill="1" applyBorder="1" applyAlignment="1">
      <alignment horizontal="left"/>
    </xf>
    <xf numFmtId="0" fontId="0" fillId="2" borderId="19" xfId="0" applyFont="1" applyFill="1" applyBorder="1" applyAlignment="1">
      <alignment horizontal="left"/>
    </xf>
    <xf numFmtId="0" fontId="0" fillId="2" borderId="20" xfId="0" applyFont="1" applyFill="1" applyBorder="1" applyAlignment="1">
      <alignment horizontal="left"/>
    </xf>
    <xf numFmtId="0" fontId="0" fillId="2" borderId="17" xfId="0" applyFont="1" applyFill="1" applyBorder="1"/>
    <xf numFmtId="0" fontId="0" fillId="2" borderId="9" xfId="0" applyFont="1" applyFill="1" applyBorder="1"/>
    <xf numFmtId="0" fontId="8" fillId="2" borderId="21" xfId="0" applyFont="1" applyFill="1" applyBorder="1"/>
    <xf numFmtId="0" fontId="8" fillId="2" borderId="11" xfId="0" applyFont="1" applyFill="1" applyBorder="1"/>
    <xf numFmtId="0" fontId="0" fillId="2" borderId="18" xfId="0" applyFont="1" applyFill="1" applyBorder="1" applyAlignment="1">
      <alignment horizontal="left"/>
    </xf>
    <xf numFmtId="0" fontId="0" fillId="2" borderId="17" xfId="0" applyFill="1" applyBorder="1"/>
    <xf numFmtId="0" fontId="0" fillId="0" borderId="0" xfId="0" applyFill="1" applyBorder="1" applyAlignment="1">
      <alignment horizontal="center"/>
    </xf>
    <xf numFmtId="0" fontId="9" fillId="2" borderId="23" xfId="0" applyFont="1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2" borderId="24" xfId="0" applyFill="1" applyBorder="1" applyAlignment="1">
      <alignment horizontal="center" wrapText="1"/>
    </xf>
    <xf numFmtId="0" fontId="0" fillId="2" borderId="25" xfId="0" applyFill="1" applyBorder="1" applyAlignment="1">
      <alignment horizontal="left"/>
    </xf>
    <xf numFmtId="0" fontId="0" fillId="2" borderId="7" xfId="0" applyFont="1" applyFill="1" applyBorder="1" applyAlignment="1">
      <alignment horizontal="left"/>
    </xf>
    <xf numFmtId="0" fontId="7" fillId="2" borderId="22" xfId="0" applyFont="1" applyFill="1" applyBorder="1"/>
    <xf numFmtId="0" fontId="0" fillId="2" borderId="10" xfId="0" applyFont="1" applyFill="1" applyBorder="1"/>
  </cellXfs>
  <cellStyles count="2">
    <cellStyle name="Normální" xfId="0" builtinId="0"/>
    <cellStyle name="normální_Seši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241728"/>
        <c:axId val="210538496"/>
      </c:barChart>
      <c:catAx>
        <c:axId val="201241728"/>
        <c:scaling>
          <c:orientation val="minMax"/>
        </c:scaling>
        <c:delete val="0"/>
        <c:axPos val="b"/>
        <c:majorTickMark val="out"/>
        <c:minorTickMark val="none"/>
        <c:tickLblPos val="nextTo"/>
        <c:crossAx val="210538496"/>
        <c:crosses val="autoZero"/>
        <c:auto val="1"/>
        <c:lblAlgn val="ctr"/>
        <c:lblOffset val="100"/>
        <c:noMultiLvlLbl val="0"/>
      </c:catAx>
      <c:valAx>
        <c:axId val="210538496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2012417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9222" cy="6011333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N42"/>
  <sheetViews>
    <sheetView tabSelected="1" zoomScaleNormal="100" workbookViewId="0">
      <selection activeCell="R3" sqref="R3"/>
    </sheetView>
  </sheetViews>
  <sheetFormatPr defaultRowHeight="14.25" x14ac:dyDescent="0.65"/>
  <cols>
    <col min="6" max="7" width="9.1328125" hidden="1" customWidth="1"/>
    <col min="12" max="12" width="9.1328125" hidden="1" customWidth="1"/>
    <col min="14" max="17" width="9.1328125" hidden="1" customWidth="1"/>
    <col min="20" max="20" width="9.1328125" hidden="1" customWidth="1"/>
    <col min="22" max="25" width="9.1328125" hidden="1" customWidth="1"/>
    <col min="28" max="28" width="9.1328125" hidden="1" customWidth="1"/>
    <col min="30" max="31" width="0" hidden="1" customWidth="1"/>
    <col min="32" max="32" width="11.54296875" hidden="1" customWidth="1"/>
    <col min="33" max="36" width="9" hidden="1" customWidth="1"/>
    <col min="37" max="37" width="10.40625" bestFit="1" customWidth="1"/>
  </cols>
  <sheetData>
    <row r="1" spans="1:66" x14ac:dyDescent="0.65">
      <c r="A1" s="1"/>
      <c r="B1" s="68" t="s">
        <v>56</v>
      </c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</row>
    <row r="2" spans="1:66" ht="14.5" thickBot="1" x14ac:dyDescent="0.7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 t="s">
        <v>0</v>
      </c>
      <c r="V2" s="5"/>
      <c r="W2" s="5"/>
      <c r="X2" s="6" t="s">
        <v>0</v>
      </c>
      <c r="Y2" s="6"/>
      <c r="Z2" s="6"/>
      <c r="AA2" s="6"/>
      <c r="AB2" s="6"/>
      <c r="AC2" s="6"/>
      <c r="AD2" s="6"/>
      <c r="AE2" s="6"/>
      <c r="AF2" s="6"/>
      <c r="AG2" s="6"/>
      <c r="AH2" s="6"/>
      <c r="AI2" s="5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</row>
    <row r="3" spans="1:66" ht="106.5" thickBot="1" x14ac:dyDescent="0.85">
      <c r="A3" s="69" t="s">
        <v>49</v>
      </c>
      <c r="B3" s="70"/>
      <c r="C3" s="70"/>
      <c r="D3" s="70"/>
      <c r="E3" s="71"/>
      <c r="F3" s="7" t="s">
        <v>1</v>
      </c>
      <c r="G3" s="8" t="s">
        <v>2</v>
      </c>
      <c r="H3" s="8" t="s">
        <v>57</v>
      </c>
      <c r="I3" s="9" t="s">
        <v>53</v>
      </c>
      <c r="J3" s="9" t="s">
        <v>58</v>
      </c>
      <c r="K3" s="9" t="s">
        <v>59</v>
      </c>
      <c r="L3" s="9" t="s">
        <v>3</v>
      </c>
      <c r="M3" s="10" t="s">
        <v>54</v>
      </c>
      <c r="N3" s="9" t="s">
        <v>4</v>
      </c>
      <c r="O3" s="9" t="s">
        <v>5</v>
      </c>
      <c r="P3" s="9" t="s">
        <v>6</v>
      </c>
      <c r="Q3" s="9" t="s">
        <v>7</v>
      </c>
      <c r="R3" s="9" t="s">
        <v>60</v>
      </c>
      <c r="S3" s="9" t="s">
        <v>61</v>
      </c>
      <c r="T3" s="11" t="s">
        <v>8</v>
      </c>
      <c r="U3" s="12" t="s">
        <v>55</v>
      </c>
      <c r="V3" s="9" t="s">
        <v>9</v>
      </c>
      <c r="W3" s="11" t="s">
        <v>10</v>
      </c>
      <c r="X3" s="9" t="s">
        <v>11</v>
      </c>
      <c r="Y3" s="9" t="s">
        <v>12</v>
      </c>
      <c r="Z3" s="9" t="s">
        <v>62</v>
      </c>
      <c r="AA3" s="9"/>
      <c r="AB3" s="9" t="s">
        <v>13</v>
      </c>
      <c r="AC3" s="10"/>
      <c r="AD3" s="9" t="s">
        <v>14</v>
      </c>
      <c r="AE3" s="9" t="s">
        <v>15</v>
      </c>
      <c r="AF3" s="13" t="s">
        <v>16</v>
      </c>
      <c r="AG3" s="13" t="s">
        <v>17</v>
      </c>
      <c r="AH3" s="14" t="s">
        <v>18</v>
      </c>
      <c r="AI3" s="13" t="s">
        <v>19</v>
      </c>
      <c r="AJ3" s="13" t="s">
        <v>20</v>
      </c>
      <c r="AK3" s="15"/>
      <c r="AL3" s="15"/>
      <c r="AM3" s="15"/>
      <c r="AN3" s="15"/>
      <c r="AO3" s="15"/>
      <c r="AP3" s="15"/>
      <c r="AQ3" s="15"/>
      <c r="AR3" s="15"/>
      <c r="AS3" s="2"/>
      <c r="AT3" s="2"/>
      <c r="AU3" s="2"/>
      <c r="AV3" s="2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</row>
    <row r="4" spans="1:66" ht="14.5" thickTop="1" x14ac:dyDescent="0.65">
      <c r="A4" s="72" t="s">
        <v>21</v>
      </c>
      <c r="B4" s="73"/>
      <c r="C4" s="73"/>
      <c r="D4" s="73"/>
      <c r="E4" s="73"/>
      <c r="F4" s="16">
        <v>170</v>
      </c>
      <c r="G4" s="17">
        <v>45</v>
      </c>
      <c r="H4" s="16">
        <v>100</v>
      </c>
      <c r="I4" s="18">
        <v>130</v>
      </c>
      <c r="J4" s="18">
        <v>0</v>
      </c>
      <c r="K4" s="18">
        <v>0.11600000000000001</v>
      </c>
      <c r="L4" s="18">
        <f>484+6</f>
        <v>490</v>
      </c>
      <c r="M4" s="16">
        <v>0</v>
      </c>
      <c r="N4" s="18">
        <v>0</v>
      </c>
      <c r="O4" s="18">
        <v>0</v>
      </c>
      <c r="P4" s="17">
        <v>108.559</v>
      </c>
      <c r="Q4" s="17">
        <v>0</v>
      </c>
      <c r="R4" s="16">
        <v>0</v>
      </c>
      <c r="S4" s="18">
        <v>0</v>
      </c>
      <c r="T4" s="18">
        <v>0</v>
      </c>
      <c r="U4" s="19">
        <v>0</v>
      </c>
      <c r="V4" s="18">
        <v>0</v>
      </c>
      <c r="W4" s="18">
        <v>0</v>
      </c>
      <c r="X4" s="17">
        <v>141.38800000000001</v>
      </c>
      <c r="Y4" s="16">
        <v>130</v>
      </c>
      <c r="Z4" s="18">
        <v>0</v>
      </c>
      <c r="AA4" s="18"/>
      <c r="AB4" s="20"/>
      <c r="AC4" s="19"/>
      <c r="AD4" s="18">
        <v>150</v>
      </c>
      <c r="AE4" s="18">
        <v>150</v>
      </c>
      <c r="AF4" s="18">
        <f>18145.352+161.765+170</f>
        <v>18477.116999999998</v>
      </c>
      <c r="AG4" s="18">
        <f>18145.352+161.765+170</f>
        <v>18477.116999999998</v>
      </c>
      <c r="AH4" s="19">
        <f>18500+204</f>
        <v>18704</v>
      </c>
      <c r="AI4" s="18">
        <f>18500</f>
        <v>18500</v>
      </c>
      <c r="AJ4" s="18">
        <f>18500</f>
        <v>18500</v>
      </c>
      <c r="AK4" s="21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</row>
    <row r="5" spans="1:66" x14ac:dyDescent="0.65">
      <c r="A5" s="72" t="s">
        <v>22</v>
      </c>
      <c r="B5" s="73"/>
      <c r="C5" s="73"/>
      <c r="D5" s="73"/>
      <c r="E5" s="73"/>
      <c r="F5" s="16">
        <v>39.75</v>
      </c>
      <c r="G5" s="16">
        <v>61</v>
      </c>
      <c r="H5" s="16">
        <v>0</v>
      </c>
      <c r="I5" s="18">
        <v>40</v>
      </c>
      <c r="J5" s="18">
        <v>50</v>
      </c>
      <c r="K5" s="18">
        <v>0</v>
      </c>
      <c r="L5" s="18">
        <v>28.5</v>
      </c>
      <c r="M5" s="16">
        <v>0</v>
      </c>
      <c r="N5" s="18">
        <v>20</v>
      </c>
      <c r="O5" s="18">
        <v>20</v>
      </c>
      <c r="P5" s="16">
        <v>38.697000000000003</v>
      </c>
      <c r="Q5" s="16">
        <v>10</v>
      </c>
      <c r="R5" s="16">
        <v>0</v>
      </c>
      <c r="S5" s="18">
        <v>0</v>
      </c>
      <c r="T5" s="18">
        <v>20</v>
      </c>
      <c r="U5" s="19">
        <v>0</v>
      </c>
      <c r="V5" s="18">
        <v>30</v>
      </c>
      <c r="W5" s="18">
        <v>30</v>
      </c>
      <c r="X5" s="16">
        <v>9.2970000000000006</v>
      </c>
      <c r="Y5" s="16">
        <v>25</v>
      </c>
      <c r="Z5" s="18">
        <v>0</v>
      </c>
      <c r="AA5" s="18"/>
      <c r="AB5" s="18"/>
      <c r="AC5" s="19"/>
      <c r="AD5" s="18">
        <v>25</v>
      </c>
      <c r="AE5" s="18">
        <v>25</v>
      </c>
      <c r="AF5" s="18">
        <f>150+96.9</f>
        <v>246.9</v>
      </c>
      <c r="AG5" s="18">
        <f>150+96.9</f>
        <v>246.9</v>
      </c>
      <c r="AH5" s="19">
        <f>150+287.6</f>
        <v>437.6</v>
      </c>
      <c r="AI5" s="18">
        <f>150</f>
        <v>150</v>
      </c>
      <c r="AJ5" s="18">
        <f>150</f>
        <v>150</v>
      </c>
      <c r="AK5" s="21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</row>
    <row r="6" spans="1:66" x14ac:dyDescent="0.65">
      <c r="A6" s="62" t="s">
        <v>23</v>
      </c>
      <c r="B6" s="63"/>
      <c r="C6" s="63"/>
      <c r="D6" s="63"/>
      <c r="E6" s="63"/>
      <c r="F6" s="23">
        <v>69.64</v>
      </c>
      <c r="G6" s="23">
        <v>11.5</v>
      </c>
      <c r="H6" s="23">
        <v>24.831</v>
      </c>
      <c r="I6" s="24">
        <v>33</v>
      </c>
      <c r="J6" s="24">
        <v>0</v>
      </c>
      <c r="K6" s="24">
        <v>0</v>
      </c>
      <c r="L6" s="24">
        <v>123</v>
      </c>
      <c r="M6" s="23">
        <v>0</v>
      </c>
      <c r="N6" s="24">
        <v>0</v>
      </c>
      <c r="O6" s="24">
        <v>0</v>
      </c>
      <c r="P6" s="23">
        <v>0</v>
      </c>
      <c r="Q6" s="23">
        <v>0</v>
      </c>
      <c r="R6" s="23">
        <v>0</v>
      </c>
      <c r="S6" s="24">
        <v>0</v>
      </c>
      <c r="T6" s="24">
        <v>0</v>
      </c>
      <c r="U6" s="25">
        <v>0</v>
      </c>
      <c r="V6" s="24">
        <v>0</v>
      </c>
      <c r="W6" s="24">
        <v>0</v>
      </c>
      <c r="X6" s="23">
        <v>35.345999999999997</v>
      </c>
      <c r="Y6" s="23">
        <v>33</v>
      </c>
      <c r="Z6" s="24">
        <v>0</v>
      </c>
      <c r="AA6" s="24"/>
      <c r="AB6" s="24"/>
      <c r="AC6" s="25"/>
      <c r="AD6" s="24">
        <v>38</v>
      </c>
      <c r="AE6" s="24">
        <v>38</v>
      </c>
      <c r="AF6" s="24">
        <f>4522+40.441+42.6</f>
        <v>4605.0410000000002</v>
      </c>
      <c r="AG6" s="24">
        <f>4522+40.441+42.6</f>
        <v>4605.0410000000002</v>
      </c>
      <c r="AH6" s="25">
        <f>4625+51</f>
        <v>4676</v>
      </c>
      <c r="AI6" s="24">
        <f>4625</f>
        <v>4625</v>
      </c>
      <c r="AJ6" s="24">
        <f>4625</f>
        <v>4625</v>
      </c>
      <c r="AK6" s="21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</row>
    <row r="7" spans="1:66" x14ac:dyDescent="0.65">
      <c r="A7" s="62" t="s">
        <v>24</v>
      </c>
      <c r="B7" s="63"/>
      <c r="C7" s="63"/>
      <c r="D7" s="63"/>
      <c r="E7" s="63"/>
      <c r="F7" s="23">
        <v>25.071999999999999</v>
      </c>
      <c r="G7" s="23">
        <v>4.5</v>
      </c>
      <c r="H7" s="23">
        <v>9</v>
      </c>
      <c r="I7" s="24">
        <v>12</v>
      </c>
      <c r="J7" s="24">
        <v>0</v>
      </c>
      <c r="K7" s="24">
        <v>0.01</v>
      </c>
      <c r="L7" s="24">
        <v>44</v>
      </c>
      <c r="M7" s="23">
        <v>0</v>
      </c>
      <c r="N7" s="24">
        <v>0</v>
      </c>
      <c r="O7" s="24">
        <v>0</v>
      </c>
      <c r="P7" s="23">
        <v>0</v>
      </c>
      <c r="Q7" s="23">
        <v>0</v>
      </c>
      <c r="R7" s="23">
        <v>0</v>
      </c>
      <c r="S7" s="24">
        <v>0</v>
      </c>
      <c r="T7" s="24">
        <v>0</v>
      </c>
      <c r="U7" s="25">
        <v>0</v>
      </c>
      <c r="V7" s="24">
        <v>0</v>
      </c>
      <c r="W7" s="24">
        <v>0</v>
      </c>
      <c r="X7" s="23">
        <v>12.722</v>
      </c>
      <c r="Y7" s="23">
        <v>12</v>
      </c>
      <c r="Z7" s="24">
        <v>0</v>
      </c>
      <c r="AA7" s="24"/>
      <c r="AB7" s="24"/>
      <c r="AC7" s="25"/>
      <c r="AD7" s="24">
        <v>14</v>
      </c>
      <c r="AE7" s="24">
        <v>14</v>
      </c>
      <c r="AF7" s="24">
        <f>1628+14.559+15.4</f>
        <v>1657.9590000000001</v>
      </c>
      <c r="AG7" s="24">
        <f>1628+14.559+15.4</f>
        <v>1657.9590000000001</v>
      </c>
      <c r="AH7" s="25">
        <f>1665+18.36</f>
        <v>1683.36</v>
      </c>
      <c r="AI7" s="24">
        <f>1665</f>
        <v>1665</v>
      </c>
      <c r="AJ7" s="24">
        <f>1665</f>
        <v>1665</v>
      </c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</row>
    <row r="8" spans="1:66" x14ac:dyDescent="0.65">
      <c r="A8" s="62" t="s">
        <v>25</v>
      </c>
      <c r="B8" s="63"/>
      <c r="C8" s="63"/>
      <c r="D8" s="63"/>
      <c r="E8" s="63"/>
      <c r="F8" s="23">
        <v>0.54600000000000004</v>
      </c>
      <c r="G8" s="23">
        <v>1</v>
      </c>
      <c r="H8" s="23">
        <v>1</v>
      </c>
      <c r="I8" s="24">
        <v>1</v>
      </c>
      <c r="J8" s="24">
        <v>0</v>
      </c>
      <c r="K8" s="24">
        <v>1.67</v>
      </c>
      <c r="L8" s="24">
        <v>2</v>
      </c>
      <c r="M8" s="23">
        <v>0</v>
      </c>
      <c r="N8" s="24">
        <v>0</v>
      </c>
      <c r="O8" s="24">
        <v>0</v>
      </c>
      <c r="P8" s="23">
        <v>0</v>
      </c>
      <c r="Q8" s="23">
        <v>0</v>
      </c>
      <c r="R8" s="23">
        <v>0</v>
      </c>
      <c r="S8" s="24">
        <v>0</v>
      </c>
      <c r="T8" s="24">
        <v>0</v>
      </c>
      <c r="U8" s="25">
        <v>0</v>
      </c>
      <c r="V8" s="24">
        <v>0</v>
      </c>
      <c r="W8" s="24">
        <v>0</v>
      </c>
      <c r="X8" s="23">
        <v>0.56599999999999995</v>
      </c>
      <c r="Y8" s="23">
        <v>1</v>
      </c>
      <c r="Z8" s="24">
        <v>0</v>
      </c>
      <c r="AA8" s="24"/>
      <c r="AB8" s="24"/>
      <c r="AC8" s="25"/>
      <c r="AD8" s="24">
        <v>1</v>
      </c>
      <c r="AE8" s="24">
        <v>1</v>
      </c>
      <c r="AF8" s="24">
        <v>75</v>
      </c>
      <c r="AG8" s="24">
        <v>75</v>
      </c>
      <c r="AH8" s="25">
        <v>75</v>
      </c>
      <c r="AI8" s="24">
        <v>75</v>
      </c>
      <c r="AJ8" s="24">
        <v>75</v>
      </c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</row>
    <row r="9" spans="1:66" x14ac:dyDescent="0.65">
      <c r="A9" s="67" t="s">
        <v>52</v>
      </c>
      <c r="B9" s="63"/>
      <c r="C9" s="63"/>
      <c r="D9" s="63"/>
      <c r="E9" s="63"/>
      <c r="F9" s="23">
        <v>0</v>
      </c>
      <c r="G9" s="23">
        <v>0</v>
      </c>
      <c r="H9" s="23">
        <v>0</v>
      </c>
      <c r="I9" s="24">
        <v>0</v>
      </c>
      <c r="J9" s="24">
        <v>0</v>
      </c>
      <c r="K9" s="24">
        <v>7.8490000000000002</v>
      </c>
      <c r="L9" s="24">
        <v>0</v>
      </c>
      <c r="M9" s="23">
        <v>0</v>
      </c>
      <c r="N9" s="24">
        <v>0</v>
      </c>
      <c r="O9" s="24">
        <v>0</v>
      </c>
      <c r="P9" s="23">
        <v>0</v>
      </c>
      <c r="Q9" s="23">
        <v>0</v>
      </c>
      <c r="R9" s="23">
        <v>0</v>
      </c>
      <c r="S9" s="24">
        <v>0</v>
      </c>
      <c r="T9" s="24">
        <v>0</v>
      </c>
      <c r="U9" s="25">
        <v>0</v>
      </c>
      <c r="V9" s="24">
        <v>0</v>
      </c>
      <c r="W9" s="24">
        <v>0</v>
      </c>
      <c r="X9" s="23">
        <v>1.0649999999999999</v>
      </c>
      <c r="Y9" s="23">
        <v>1</v>
      </c>
      <c r="Z9" s="24">
        <v>0</v>
      </c>
      <c r="AA9" s="24"/>
      <c r="AB9" s="24"/>
      <c r="AC9" s="25"/>
      <c r="AD9" s="24">
        <v>2</v>
      </c>
      <c r="AE9" s="24">
        <v>2</v>
      </c>
      <c r="AF9" s="24">
        <v>0</v>
      </c>
      <c r="AG9" s="24">
        <v>0</v>
      </c>
      <c r="AH9" s="25">
        <v>0</v>
      </c>
      <c r="AI9" s="24">
        <v>0</v>
      </c>
      <c r="AJ9" s="24">
        <v>0</v>
      </c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</row>
    <row r="10" spans="1:66" x14ac:dyDescent="0.65">
      <c r="A10" s="62" t="s">
        <v>26</v>
      </c>
      <c r="B10" s="63"/>
      <c r="C10" s="63"/>
      <c r="D10" s="63"/>
      <c r="E10" s="63"/>
      <c r="F10" s="23">
        <v>41.972000000000001</v>
      </c>
      <c r="G10" s="23">
        <v>41</v>
      </c>
      <c r="H10" s="23">
        <v>60.787730000000003</v>
      </c>
      <c r="I10" s="24">
        <v>70</v>
      </c>
      <c r="J10" s="24">
        <v>70</v>
      </c>
      <c r="K10" s="24">
        <v>0</v>
      </c>
      <c r="L10" s="24">
        <f>41-15</f>
        <v>26</v>
      </c>
      <c r="M10" s="23">
        <v>55</v>
      </c>
      <c r="N10" s="24">
        <v>39</v>
      </c>
      <c r="O10" s="24">
        <v>39</v>
      </c>
      <c r="P10" s="23">
        <v>152.22300000000001</v>
      </c>
      <c r="Q10" s="23">
        <v>56</v>
      </c>
      <c r="R10" s="23">
        <v>55</v>
      </c>
      <c r="S10" s="24">
        <v>0</v>
      </c>
      <c r="T10" s="24">
        <v>56</v>
      </c>
      <c r="U10" s="25">
        <v>0</v>
      </c>
      <c r="V10" s="24">
        <v>62</v>
      </c>
      <c r="W10" s="24">
        <v>62</v>
      </c>
      <c r="X10" s="23">
        <v>0</v>
      </c>
      <c r="Y10" s="23">
        <v>0</v>
      </c>
      <c r="Z10" s="24">
        <v>0</v>
      </c>
      <c r="AA10" s="24"/>
      <c r="AB10" s="24"/>
      <c r="AC10" s="25"/>
      <c r="AD10" s="24">
        <v>0</v>
      </c>
      <c r="AE10" s="24">
        <v>0</v>
      </c>
      <c r="AF10" s="24">
        <v>176.00800000000001</v>
      </c>
      <c r="AG10" s="24">
        <v>176.00800000000001</v>
      </c>
      <c r="AH10" s="25">
        <v>200</v>
      </c>
      <c r="AI10" s="24">
        <v>200</v>
      </c>
      <c r="AJ10" s="24">
        <v>200</v>
      </c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</row>
    <row r="11" spans="1:66" x14ac:dyDescent="0.65">
      <c r="A11" s="62" t="s">
        <v>27</v>
      </c>
      <c r="B11" s="63"/>
      <c r="C11" s="63"/>
      <c r="D11" s="63"/>
      <c r="E11" s="63"/>
      <c r="F11" s="23">
        <v>109.47199999999999</v>
      </c>
      <c r="G11" s="23">
        <v>134</v>
      </c>
      <c r="H11" s="23">
        <v>60</v>
      </c>
      <c r="I11" s="24">
        <v>60</v>
      </c>
      <c r="J11" s="24">
        <v>60</v>
      </c>
      <c r="K11" s="24">
        <v>81.686139999999995</v>
      </c>
      <c r="L11" s="24">
        <f>128-60-14-15-13</f>
        <v>26</v>
      </c>
      <c r="M11" s="23">
        <v>0</v>
      </c>
      <c r="N11" s="24">
        <v>215</v>
      </c>
      <c r="O11" s="24">
        <v>215</v>
      </c>
      <c r="P11" s="23">
        <v>47.7</v>
      </c>
      <c r="Q11" s="23">
        <v>30</v>
      </c>
      <c r="R11" s="23">
        <v>0</v>
      </c>
      <c r="S11" s="24">
        <v>0</v>
      </c>
      <c r="T11" s="24">
        <v>43</v>
      </c>
      <c r="U11" s="25">
        <v>0</v>
      </c>
      <c r="V11" s="24">
        <v>30</v>
      </c>
      <c r="W11" s="24">
        <v>30</v>
      </c>
      <c r="X11" s="23">
        <v>0</v>
      </c>
      <c r="Y11" s="23">
        <v>18</v>
      </c>
      <c r="Z11" s="24">
        <v>0</v>
      </c>
      <c r="AA11" s="24"/>
      <c r="AB11" s="24"/>
      <c r="AC11" s="25"/>
      <c r="AD11" s="24">
        <v>0</v>
      </c>
      <c r="AE11" s="24">
        <v>0</v>
      </c>
      <c r="AF11" s="24">
        <v>0</v>
      </c>
      <c r="AG11" s="24">
        <v>0</v>
      </c>
      <c r="AH11" s="25">
        <v>0</v>
      </c>
      <c r="AI11" s="24">
        <v>0</v>
      </c>
      <c r="AJ11" s="24">
        <v>0</v>
      </c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</row>
    <row r="12" spans="1:66" x14ac:dyDescent="0.65">
      <c r="A12" s="62" t="s">
        <v>28</v>
      </c>
      <c r="B12" s="63"/>
      <c r="C12" s="63"/>
      <c r="D12" s="63"/>
      <c r="E12" s="63"/>
      <c r="F12" s="23">
        <v>202.99199999999999</v>
      </c>
      <c r="G12" s="23">
        <v>241</v>
      </c>
      <c r="H12" s="23">
        <v>58.054180000000002</v>
      </c>
      <c r="I12" s="24">
        <v>70</v>
      </c>
      <c r="J12" s="24">
        <v>70</v>
      </c>
      <c r="K12" s="24">
        <v>0</v>
      </c>
      <c r="L12" s="24">
        <f>275-33</f>
        <v>242</v>
      </c>
      <c r="M12" s="23">
        <v>45</v>
      </c>
      <c r="N12" s="24">
        <v>245</v>
      </c>
      <c r="O12" s="24">
        <v>245</v>
      </c>
      <c r="P12" s="23">
        <f>109.248+15</f>
        <v>124.248</v>
      </c>
      <c r="Q12" s="23">
        <v>163</v>
      </c>
      <c r="R12" s="23">
        <v>45</v>
      </c>
      <c r="S12" s="24">
        <v>0</v>
      </c>
      <c r="T12" s="24">
        <v>159</v>
      </c>
      <c r="U12" s="25">
        <v>0</v>
      </c>
      <c r="V12" s="24">
        <v>153</v>
      </c>
      <c r="W12" s="24">
        <v>153</v>
      </c>
      <c r="X12" s="23">
        <v>11.763999999999999</v>
      </c>
      <c r="Y12" s="23">
        <v>9</v>
      </c>
      <c r="Z12" s="24">
        <v>0</v>
      </c>
      <c r="AA12" s="24"/>
      <c r="AB12" s="24"/>
      <c r="AC12" s="25"/>
      <c r="AD12" s="24">
        <v>10</v>
      </c>
      <c r="AE12" s="24">
        <v>10</v>
      </c>
      <c r="AF12" s="24">
        <f>247+50</f>
        <v>297</v>
      </c>
      <c r="AG12" s="24">
        <f>247+50</f>
        <v>297</v>
      </c>
      <c r="AH12" s="25">
        <f>247+262.265+40</f>
        <v>549.26499999999999</v>
      </c>
      <c r="AI12" s="24">
        <f>247+50</f>
        <v>297</v>
      </c>
      <c r="AJ12" s="24">
        <f>247+50</f>
        <v>297</v>
      </c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</row>
    <row r="13" spans="1:66" x14ac:dyDescent="0.65">
      <c r="A13" s="62" t="s">
        <v>29</v>
      </c>
      <c r="B13" s="63"/>
      <c r="C13" s="63"/>
      <c r="D13" s="63"/>
      <c r="E13" s="63"/>
      <c r="F13" s="23">
        <v>57.292999999999999</v>
      </c>
      <c r="G13" s="23">
        <v>50</v>
      </c>
      <c r="H13" s="23">
        <v>26.433</v>
      </c>
      <c r="I13" s="24">
        <v>40</v>
      </c>
      <c r="J13" s="24">
        <v>30</v>
      </c>
      <c r="K13" s="24">
        <v>0</v>
      </c>
      <c r="L13" s="24">
        <v>61</v>
      </c>
      <c r="M13" s="23">
        <v>0</v>
      </c>
      <c r="N13" s="24">
        <v>39</v>
      </c>
      <c r="O13" s="24">
        <v>39</v>
      </c>
      <c r="P13" s="23">
        <v>7.165</v>
      </c>
      <c r="Q13" s="23">
        <v>8</v>
      </c>
      <c r="R13" s="23">
        <v>0</v>
      </c>
      <c r="S13" s="24">
        <v>0</v>
      </c>
      <c r="T13" s="24">
        <v>8</v>
      </c>
      <c r="U13" s="25">
        <v>0</v>
      </c>
      <c r="V13" s="24">
        <v>6</v>
      </c>
      <c r="W13" s="24">
        <v>6</v>
      </c>
      <c r="X13" s="23">
        <v>4.218</v>
      </c>
      <c r="Y13" s="23">
        <v>4</v>
      </c>
      <c r="Z13" s="24">
        <v>0</v>
      </c>
      <c r="AA13" s="24"/>
      <c r="AB13" s="24"/>
      <c r="AC13" s="25"/>
      <c r="AD13" s="24">
        <v>5</v>
      </c>
      <c r="AE13" s="24">
        <v>5</v>
      </c>
      <c r="AF13" s="24">
        <v>0</v>
      </c>
      <c r="AG13" s="24">
        <v>0</v>
      </c>
      <c r="AH13" s="25">
        <v>0</v>
      </c>
      <c r="AI13" s="24">
        <v>0</v>
      </c>
      <c r="AJ13" s="24">
        <v>0</v>
      </c>
      <c r="AK13" s="21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</row>
    <row r="14" spans="1:66" x14ac:dyDescent="0.65">
      <c r="A14" s="62" t="s">
        <v>30</v>
      </c>
      <c r="B14" s="63"/>
      <c r="C14" s="63"/>
      <c r="D14" s="63"/>
      <c r="E14" s="63"/>
      <c r="F14" s="23">
        <v>1037.837</v>
      </c>
      <c r="G14" s="23">
        <v>1285</v>
      </c>
      <c r="H14" s="23">
        <v>131.69391999999999</v>
      </c>
      <c r="I14" s="24">
        <v>250</v>
      </c>
      <c r="J14" s="24">
        <v>265</v>
      </c>
      <c r="K14" s="24">
        <v>0</v>
      </c>
      <c r="L14" s="24">
        <v>1274</v>
      </c>
      <c r="M14" s="23">
        <v>0</v>
      </c>
      <c r="N14" s="24">
        <v>1386</v>
      </c>
      <c r="O14" s="24">
        <v>1386</v>
      </c>
      <c r="P14" s="23">
        <v>20.498000000000001</v>
      </c>
      <c r="Q14" s="23">
        <v>27</v>
      </c>
      <c r="R14" s="23">
        <v>0</v>
      </c>
      <c r="S14" s="24">
        <v>0</v>
      </c>
      <c r="T14" s="24">
        <v>22</v>
      </c>
      <c r="U14" s="25">
        <v>0</v>
      </c>
      <c r="V14" s="24">
        <v>24</v>
      </c>
      <c r="W14" s="24">
        <v>24</v>
      </c>
      <c r="X14" s="23">
        <v>74.123999999999995</v>
      </c>
      <c r="Y14" s="23">
        <v>62</v>
      </c>
      <c r="Z14" s="24">
        <v>0</v>
      </c>
      <c r="AA14" s="24"/>
      <c r="AB14" s="24"/>
      <c r="AC14" s="25"/>
      <c r="AD14" s="24">
        <v>53</v>
      </c>
      <c r="AE14" s="24">
        <v>53</v>
      </c>
      <c r="AF14" s="24">
        <v>0</v>
      </c>
      <c r="AG14" s="24">
        <v>0</v>
      </c>
      <c r="AH14" s="25">
        <v>0</v>
      </c>
      <c r="AI14" s="24">
        <v>0</v>
      </c>
      <c r="AJ14" s="24">
        <v>0</v>
      </c>
      <c r="AK14" s="21"/>
      <c r="AL14" s="2"/>
      <c r="AM14" s="22"/>
      <c r="AN14" s="22"/>
      <c r="AO14" s="22"/>
      <c r="AP14" s="22"/>
      <c r="AQ14" s="22"/>
      <c r="AR14" s="22"/>
      <c r="AS14" s="22"/>
      <c r="AT14" s="22"/>
      <c r="AU14" s="22"/>
      <c r="AV14" s="22"/>
    </row>
    <row r="15" spans="1:66" x14ac:dyDescent="0.65">
      <c r="A15" s="62" t="s">
        <v>31</v>
      </c>
      <c r="B15" s="63"/>
      <c r="C15" s="63"/>
      <c r="D15" s="63"/>
      <c r="E15" s="63"/>
      <c r="F15" s="23">
        <v>297.34800000000001</v>
      </c>
      <c r="G15" s="23">
        <v>311</v>
      </c>
      <c r="H15" s="23">
        <v>29.262599999999999</v>
      </c>
      <c r="I15" s="24">
        <v>90</v>
      </c>
      <c r="J15" s="24">
        <v>80</v>
      </c>
      <c r="K15" s="24">
        <v>0</v>
      </c>
      <c r="L15" s="24">
        <v>320</v>
      </c>
      <c r="M15" s="23">
        <v>0</v>
      </c>
      <c r="N15" s="24">
        <v>286</v>
      </c>
      <c r="O15" s="24">
        <v>286</v>
      </c>
      <c r="P15" s="23">
        <v>5.202</v>
      </c>
      <c r="Q15" s="23">
        <v>5</v>
      </c>
      <c r="R15" s="23">
        <v>0</v>
      </c>
      <c r="S15" s="24">
        <v>0</v>
      </c>
      <c r="T15" s="24">
        <v>6</v>
      </c>
      <c r="U15" s="25">
        <v>0</v>
      </c>
      <c r="V15" s="24">
        <v>5</v>
      </c>
      <c r="W15" s="24">
        <v>5</v>
      </c>
      <c r="X15" s="23">
        <v>16.210999999999999</v>
      </c>
      <c r="Y15" s="23">
        <v>18</v>
      </c>
      <c r="Z15" s="24">
        <v>0</v>
      </c>
      <c r="AA15" s="24"/>
      <c r="AB15" s="24"/>
      <c r="AC15" s="25"/>
      <c r="AD15" s="24">
        <v>19</v>
      </c>
      <c r="AE15" s="24">
        <v>19</v>
      </c>
      <c r="AF15" s="24">
        <v>0</v>
      </c>
      <c r="AG15" s="24">
        <v>0</v>
      </c>
      <c r="AH15" s="25">
        <v>0</v>
      </c>
      <c r="AI15" s="24">
        <v>0</v>
      </c>
      <c r="AJ15" s="24">
        <v>0</v>
      </c>
      <c r="AK15" s="21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</row>
    <row r="16" spans="1:66" x14ac:dyDescent="0.65">
      <c r="A16" s="62" t="s">
        <v>32</v>
      </c>
      <c r="B16" s="63"/>
      <c r="C16" s="63"/>
      <c r="D16" s="63"/>
      <c r="E16" s="63"/>
      <c r="F16" s="23">
        <v>6.3620000000000001</v>
      </c>
      <c r="G16" s="23">
        <v>9</v>
      </c>
      <c r="H16" s="23">
        <v>1.5349999999999999</v>
      </c>
      <c r="I16" s="24">
        <v>2</v>
      </c>
      <c r="J16" s="24">
        <v>2</v>
      </c>
      <c r="K16" s="24">
        <v>0</v>
      </c>
      <c r="L16" s="24">
        <v>8</v>
      </c>
      <c r="M16" s="23">
        <v>0</v>
      </c>
      <c r="N16" s="24">
        <v>8</v>
      </c>
      <c r="O16" s="24">
        <v>8</v>
      </c>
      <c r="P16" s="23">
        <v>0</v>
      </c>
      <c r="Q16" s="23">
        <v>0</v>
      </c>
      <c r="R16" s="23">
        <v>0</v>
      </c>
      <c r="S16" s="24">
        <v>0</v>
      </c>
      <c r="T16" s="24">
        <v>0</v>
      </c>
      <c r="U16" s="25">
        <v>0</v>
      </c>
      <c r="V16" s="24">
        <v>0</v>
      </c>
      <c r="W16" s="24">
        <v>0</v>
      </c>
      <c r="X16" s="23">
        <v>0.49199999999999999</v>
      </c>
      <c r="Y16" s="23">
        <v>1</v>
      </c>
      <c r="Z16" s="24">
        <v>0</v>
      </c>
      <c r="AA16" s="24"/>
      <c r="AB16" s="24"/>
      <c r="AC16" s="25"/>
      <c r="AD16" s="24">
        <v>1</v>
      </c>
      <c r="AE16" s="24">
        <v>1</v>
      </c>
      <c r="AF16" s="24">
        <v>0</v>
      </c>
      <c r="AG16" s="24">
        <v>0</v>
      </c>
      <c r="AH16" s="25">
        <v>0</v>
      </c>
      <c r="AI16" s="24">
        <v>0</v>
      </c>
      <c r="AJ16" s="24">
        <v>0</v>
      </c>
      <c r="AK16" s="21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</row>
    <row r="17" spans="1:48" x14ac:dyDescent="0.65">
      <c r="A17" s="62" t="s">
        <v>33</v>
      </c>
      <c r="B17" s="63"/>
      <c r="C17" s="63"/>
      <c r="D17" s="63"/>
      <c r="E17" s="63"/>
      <c r="F17" s="23">
        <v>42.781999999999996</v>
      </c>
      <c r="G17" s="23">
        <v>50</v>
      </c>
      <c r="H17" s="23">
        <v>15</v>
      </c>
      <c r="I17" s="24">
        <v>15</v>
      </c>
      <c r="J17" s="24">
        <v>22</v>
      </c>
      <c r="K17" s="24">
        <v>4.5949999999999998</v>
      </c>
      <c r="L17" s="24">
        <v>50</v>
      </c>
      <c r="M17" s="23">
        <v>0</v>
      </c>
      <c r="N17" s="24">
        <v>50</v>
      </c>
      <c r="O17" s="24">
        <v>50</v>
      </c>
      <c r="P17" s="23">
        <v>6.1479999999999997</v>
      </c>
      <c r="Q17" s="23">
        <v>8</v>
      </c>
      <c r="R17" s="23">
        <v>0</v>
      </c>
      <c r="S17" s="24">
        <v>0</v>
      </c>
      <c r="T17" s="24">
        <v>7</v>
      </c>
      <c r="U17" s="25">
        <v>0</v>
      </c>
      <c r="V17" s="24">
        <v>7</v>
      </c>
      <c r="W17" s="24">
        <v>7</v>
      </c>
      <c r="X17" s="23">
        <v>2.1800000000000002</v>
      </c>
      <c r="Y17" s="23">
        <v>5</v>
      </c>
      <c r="Z17" s="24">
        <v>0</v>
      </c>
      <c r="AA17" s="24"/>
      <c r="AB17" s="24"/>
      <c r="AC17" s="25"/>
      <c r="AD17" s="24">
        <v>3</v>
      </c>
      <c r="AE17" s="24">
        <v>3</v>
      </c>
      <c r="AF17" s="24">
        <v>0</v>
      </c>
      <c r="AG17" s="24">
        <v>0</v>
      </c>
      <c r="AH17" s="25">
        <v>0</v>
      </c>
      <c r="AI17" s="24">
        <v>0</v>
      </c>
      <c r="AJ17" s="24">
        <v>0</v>
      </c>
      <c r="AK17" s="21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</row>
    <row r="18" spans="1:48" x14ac:dyDescent="0.65">
      <c r="A18" s="62" t="s">
        <v>34</v>
      </c>
      <c r="B18" s="63"/>
      <c r="C18" s="63"/>
      <c r="D18" s="63"/>
      <c r="E18" s="63"/>
      <c r="F18" s="23">
        <v>13.108000000000001</v>
      </c>
      <c r="G18" s="23">
        <v>12</v>
      </c>
      <c r="H18" s="23">
        <v>12</v>
      </c>
      <c r="I18" s="24">
        <v>12</v>
      </c>
      <c r="J18" s="24">
        <v>15</v>
      </c>
      <c r="K18" s="24">
        <v>0.69599999999999995</v>
      </c>
      <c r="L18" s="24">
        <v>14</v>
      </c>
      <c r="M18" s="23">
        <v>0</v>
      </c>
      <c r="N18" s="24">
        <v>14</v>
      </c>
      <c r="O18" s="24">
        <v>14</v>
      </c>
      <c r="P18" s="23">
        <v>0</v>
      </c>
      <c r="Q18" s="23">
        <v>0</v>
      </c>
      <c r="R18" s="23">
        <v>0</v>
      </c>
      <c r="S18" s="24">
        <v>0</v>
      </c>
      <c r="T18" s="24">
        <v>0</v>
      </c>
      <c r="U18" s="25">
        <v>0</v>
      </c>
      <c r="V18" s="24">
        <v>0</v>
      </c>
      <c r="W18" s="24">
        <v>0</v>
      </c>
      <c r="X18" s="23">
        <v>0</v>
      </c>
      <c r="Y18" s="23">
        <v>0</v>
      </c>
      <c r="Z18" s="24">
        <v>0</v>
      </c>
      <c r="AA18" s="24"/>
      <c r="AB18" s="24"/>
      <c r="AC18" s="25"/>
      <c r="AD18" s="24">
        <v>0</v>
      </c>
      <c r="AE18" s="24">
        <v>0</v>
      </c>
      <c r="AF18" s="24">
        <v>0</v>
      </c>
      <c r="AG18" s="24">
        <v>0</v>
      </c>
      <c r="AH18" s="25">
        <v>0</v>
      </c>
      <c r="AI18" s="24">
        <v>0</v>
      </c>
      <c r="AJ18" s="24">
        <v>0</v>
      </c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</row>
    <row r="19" spans="1:48" x14ac:dyDescent="0.65">
      <c r="A19" s="59" t="s">
        <v>51</v>
      </c>
      <c r="B19" s="60"/>
      <c r="C19" s="60"/>
      <c r="D19" s="60"/>
      <c r="E19" s="61"/>
      <c r="F19" s="23"/>
      <c r="G19" s="23"/>
      <c r="H19" s="23">
        <v>0</v>
      </c>
      <c r="I19" s="24">
        <v>0</v>
      </c>
      <c r="J19" s="24">
        <v>0</v>
      </c>
      <c r="K19" s="24">
        <v>8.4319000000000006</v>
      </c>
      <c r="L19" s="24"/>
      <c r="M19" s="23">
        <v>0</v>
      </c>
      <c r="N19" s="24"/>
      <c r="O19" s="24"/>
      <c r="P19" s="23"/>
      <c r="Q19" s="23"/>
      <c r="R19" s="23">
        <v>0</v>
      </c>
      <c r="S19" s="24">
        <v>0</v>
      </c>
      <c r="T19" s="24"/>
      <c r="U19" s="25">
        <v>0</v>
      </c>
      <c r="V19" s="24"/>
      <c r="W19" s="24"/>
      <c r="X19" s="23"/>
      <c r="Y19" s="23"/>
      <c r="Z19" s="24">
        <v>0</v>
      </c>
      <c r="AA19" s="24"/>
      <c r="AB19" s="24"/>
      <c r="AC19" s="25"/>
      <c r="AD19" s="24"/>
      <c r="AE19" s="24"/>
      <c r="AF19" s="24"/>
      <c r="AG19" s="24"/>
      <c r="AH19" s="25"/>
      <c r="AI19" s="24"/>
      <c r="AJ19" s="24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</row>
    <row r="20" spans="1:48" x14ac:dyDescent="0.65">
      <c r="A20" s="62" t="s">
        <v>35</v>
      </c>
      <c r="B20" s="63"/>
      <c r="C20" s="63"/>
      <c r="D20" s="63"/>
      <c r="E20" s="63"/>
      <c r="F20" s="23">
        <v>233</v>
      </c>
      <c r="G20" s="23">
        <v>250</v>
      </c>
      <c r="H20" s="23">
        <v>0</v>
      </c>
      <c r="I20" s="24">
        <v>0</v>
      </c>
      <c r="J20" s="24">
        <v>0</v>
      </c>
      <c r="K20" s="24">
        <v>0</v>
      </c>
      <c r="L20" s="24">
        <v>260</v>
      </c>
      <c r="M20" s="23">
        <v>0</v>
      </c>
      <c r="N20" s="24">
        <v>260</v>
      </c>
      <c r="O20" s="24">
        <v>260</v>
      </c>
      <c r="P20" s="23">
        <v>30.616</v>
      </c>
      <c r="Q20" s="23">
        <v>20</v>
      </c>
      <c r="R20" s="23">
        <v>0</v>
      </c>
      <c r="S20" s="24">
        <v>0</v>
      </c>
      <c r="T20" s="24">
        <v>20</v>
      </c>
      <c r="U20" s="25">
        <v>0</v>
      </c>
      <c r="V20" s="24">
        <v>10</v>
      </c>
      <c r="W20" s="24">
        <v>10</v>
      </c>
      <c r="X20" s="23">
        <v>0</v>
      </c>
      <c r="Y20" s="23">
        <v>0</v>
      </c>
      <c r="Z20" s="24">
        <v>0</v>
      </c>
      <c r="AA20" s="24"/>
      <c r="AB20" s="24"/>
      <c r="AC20" s="25"/>
      <c r="AD20" s="24">
        <v>0</v>
      </c>
      <c r="AE20" s="24">
        <v>0</v>
      </c>
      <c r="AF20" s="24">
        <v>0</v>
      </c>
      <c r="AG20" s="24">
        <v>0</v>
      </c>
      <c r="AH20" s="25">
        <v>0</v>
      </c>
      <c r="AI20" s="24">
        <v>0</v>
      </c>
      <c r="AJ20" s="24">
        <v>0</v>
      </c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</row>
    <row r="21" spans="1:48" x14ac:dyDescent="0.65">
      <c r="A21" s="62" t="s">
        <v>36</v>
      </c>
      <c r="B21" s="63"/>
      <c r="C21" s="63"/>
      <c r="D21" s="63"/>
      <c r="E21" s="63"/>
      <c r="F21" s="23">
        <v>59.383000000000003</v>
      </c>
      <c r="G21" s="23">
        <v>40</v>
      </c>
      <c r="H21" s="23">
        <v>2.66079</v>
      </c>
      <c r="I21" s="24">
        <v>8</v>
      </c>
      <c r="J21" s="24">
        <v>8</v>
      </c>
      <c r="K21" s="24">
        <v>0</v>
      </c>
      <c r="L21" s="24">
        <v>60</v>
      </c>
      <c r="M21" s="23">
        <v>0</v>
      </c>
      <c r="N21" s="24">
        <v>92</v>
      </c>
      <c r="O21" s="24">
        <v>92</v>
      </c>
      <c r="P21" s="23">
        <v>0</v>
      </c>
      <c r="Q21" s="23">
        <v>0</v>
      </c>
      <c r="R21" s="23">
        <v>0</v>
      </c>
      <c r="S21" s="24">
        <v>0</v>
      </c>
      <c r="T21" s="24">
        <v>0</v>
      </c>
      <c r="U21" s="25">
        <v>0</v>
      </c>
      <c r="V21" s="24">
        <v>0</v>
      </c>
      <c r="W21" s="24">
        <v>0</v>
      </c>
      <c r="X21" s="23">
        <v>0</v>
      </c>
      <c r="Y21" s="23">
        <v>0</v>
      </c>
      <c r="Z21" s="24">
        <v>0</v>
      </c>
      <c r="AA21" s="24"/>
      <c r="AB21" s="24"/>
      <c r="AC21" s="25"/>
      <c r="AD21" s="24">
        <v>0</v>
      </c>
      <c r="AE21" s="24">
        <v>0</v>
      </c>
      <c r="AF21" s="24">
        <v>0</v>
      </c>
      <c r="AG21" s="24">
        <v>0</v>
      </c>
      <c r="AH21" s="25">
        <v>0</v>
      </c>
      <c r="AI21" s="24">
        <v>0</v>
      </c>
      <c r="AJ21" s="24">
        <v>0</v>
      </c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</row>
    <row r="22" spans="1:48" x14ac:dyDescent="0.65">
      <c r="A22" s="62" t="s">
        <v>37</v>
      </c>
      <c r="B22" s="63"/>
      <c r="C22" s="63"/>
      <c r="D22" s="63"/>
      <c r="E22" s="63"/>
      <c r="F22" s="23">
        <v>39.94</v>
      </c>
      <c r="G22" s="23">
        <v>120</v>
      </c>
      <c r="H22" s="23">
        <v>0</v>
      </c>
      <c r="I22" s="24">
        <v>0</v>
      </c>
      <c r="J22" s="24">
        <v>0</v>
      </c>
      <c r="K22" s="24">
        <v>0</v>
      </c>
      <c r="L22" s="24">
        <v>107</v>
      </c>
      <c r="M22" s="23">
        <v>0</v>
      </c>
      <c r="N22" s="24">
        <v>106</v>
      </c>
      <c r="O22" s="24">
        <v>106</v>
      </c>
      <c r="P22" s="23">
        <v>0</v>
      </c>
      <c r="Q22" s="23">
        <v>0</v>
      </c>
      <c r="R22" s="23">
        <v>0</v>
      </c>
      <c r="S22" s="24">
        <v>0</v>
      </c>
      <c r="T22" s="24">
        <v>0</v>
      </c>
      <c r="U22" s="25">
        <v>0</v>
      </c>
      <c r="V22" s="24">
        <v>0</v>
      </c>
      <c r="W22" s="24">
        <v>0</v>
      </c>
      <c r="X22" s="23">
        <v>0</v>
      </c>
      <c r="Y22" s="23">
        <v>0</v>
      </c>
      <c r="Z22" s="24">
        <v>0</v>
      </c>
      <c r="AA22" s="24"/>
      <c r="AB22" s="24"/>
      <c r="AC22" s="25"/>
      <c r="AD22" s="24">
        <v>0</v>
      </c>
      <c r="AE22" s="24">
        <v>0</v>
      </c>
      <c r="AF22" s="24">
        <f>60+11.7</f>
        <v>71.7</v>
      </c>
      <c r="AG22" s="24">
        <f>60+11.7</f>
        <v>71.7</v>
      </c>
      <c r="AH22" s="25">
        <f>60+174.86</f>
        <v>234.86</v>
      </c>
      <c r="AI22" s="24">
        <f>60</f>
        <v>60</v>
      </c>
      <c r="AJ22" s="24">
        <f>60</f>
        <v>60</v>
      </c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</row>
    <row r="23" spans="1:48" x14ac:dyDescent="0.65">
      <c r="A23" s="62" t="s">
        <v>38</v>
      </c>
      <c r="B23" s="63"/>
      <c r="C23" s="63"/>
      <c r="D23" s="63"/>
      <c r="E23" s="63"/>
      <c r="F23" s="23">
        <v>124.08499999999999</v>
      </c>
      <c r="G23" s="23">
        <v>110</v>
      </c>
      <c r="H23" s="23">
        <v>0</v>
      </c>
      <c r="I23" s="24">
        <v>0</v>
      </c>
      <c r="J23" s="24">
        <v>60</v>
      </c>
      <c r="K23" s="24">
        <v>0</v>
      </c>
      <c r="L23" s="24">
        <v>120</v>
      </c>
      <c r="M23" s="23">
        <v>0</v>
      </c>
      <c r="N23" s="24">
        <v>120</v>
      </c>
      <c r="O23" s="24">
        <v>120</v>
      </c>
      <c r="P23" s="23">
        <v>14.68</v>
      </c>
      <c r="Q23" s="23">
        <v>13</v>
      </c>
      <c r="R23" s="23">
        <v>0</v>
      </c>
      <c r="S23" s="24">
        <v>0</v>
      </c>
      <c r="T23" s="24">
        <v>13</v>
      </c>
      <c r="U23" s="25">
        <v>0</v>
      </c>
      <c r="V23" s="24">
        <v>13</v>
      </c>
      <c r="W23" s="24">
        <v>13</v>
      </c>
      <c r="X23" s="23">
        <v>2.2570000000000001</v>
      </c>
      <c r="Y23" s="23">
        <v>3</v>
      </c>
      <c r="Z23" s="24">
        <v>0</v>
      </c>
      <c r="AA23" s="24"/>
      <c r="AB23" s="24"/>
      <c r="AC23" s="25"/>
      <c r="AD23" s="24">
        <v>3</v>
      </c>
      <c r="AE23" s="24">
        <v>3</v>
      </c>
      <c r="AF23" s="24">
        <v>0</v>
      </c>
      <c r="AG23" s="24">
        <v>1</v>
      </c>
      <c r="AH23" s="25">
        <v>0</v>
      </c>
      <c r="AI23" s="24">
        <v>0</v>
      </c>
      <c r="AJ23" s="24">
        <v>0</v>
      </c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</row>
    <row r="24" spans="1:48" s="30" customFormat="1" x14ac:dyDescent="0.65">
      <c r="A24" s="57" t="s">
        <v>39</v>
      </c>
      <c r="B24" s="58"/>
      <c r="C24" s="58"/>
      <c r="D24" s="58"/>
      <c r="E24" s="58"/>
      <c r="F24" s="26">
        <v>299.38299999999998</v>
      </c>
      <c r="G24" s="26">
        <v>367</v>
      </c>
      <c r="H24" s="26">
        <v>100</v>
      </c>
      <c r="I24" s="27">
        <v>150</v>
      </c>
      <c r="J24" s="27">
        <v>55</v>
      </c>
      <c r="K24" s="27">
        <v>21.382999999999999</v>
      </c>
      <c r="L24" s="27">
        <v>410</v>
      </c>
      <c r="M24" s="26">
        <v>50</v>
      </c>
      <c r="N24" s="27">
        <v>422</v>
      </c>
      <c r="O24" s="27">
        <v>422</v>
      </c>
      <c r="P24" s="26">
        <v>92.31</v>
      </c>
      <c r="Q24" s="26">
        <v>63</v>
      </c>
      <c r="R24" s="26">
        <v>50</v>
      </c>
      <c r="S24" s="27">
        <v>0</v>
      </c>
      <c r="T24" s="27">
        <v>63</v>
      </c>
      <c r="U24" s="28">
        <v>0</v>
      </c>
      <c r="V24" s="27">
        <v>87</v>
      </c>
      <c r="W24" s="27">
        <v>87</v>
      </c>
      <c r="X24" s="26">
        <v>10.164999999999999</v>
      </c>
      <c r="Y24" s="26">
        <v>24</v>
      </c>
      <c r="Z24" s="27">
        <v>0</v>
      </c>
      <c r="AA24" s="27"/>
      <c r="AB24" s="27"/>
      <c r="AC24" s="28"/>
      <c r="AD24" s="27">
        <v>24</v>
      </c>
      <c r="AE24" s="27">
        <v>24</v>
      </c>
      <c r="AF24" s="27">
        <f>38+26.5</f>
        <v>64.5</v>
      </c>
      <c r="AG24" s="27">
        <f>38+26.5</f>
        <v>64.5</v>
      </c>
      <c r="AH24" s="28">
        <f>38+10</f>
        <v>48</v>
      </c>
      <c r="AI24" s="27">
        <f>38+10</f>
        <v>48</v>
      </c>
      <c r="AJ24" s="27">
        <f>38+10</f>
        <v>48</v>
      </c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</row>
    <row r="25" spans="1:48" x14ac:dyDescent="0.65">
      <c r="A25" s="62" t="s">
        <v>40</v>
      </c>
      <c r="B25" s="63"/>
      <c r="C25" s="63"/>
      <c r="D25" s="63"/>
      <c r="E25" s="63"/>
      <c r="F25" s="23">
        <v>27.593</v>
      </c>
      <c r="G25" s="23">
        <v>164</v>
      </c>
      <c r="H25" s="23">
        <v>18.335000000000001</v>
      </c>
      <c r="I25" s="24">
        <v>60</v>
      </c>
      <c r="J25" s="24">
        <v>62</v>
      </c>
      <c r="K25" s="24">
        <v>0</v>
      </c>
      <c r="L25" s="24">
        <f>150-50</f>
        <v>100</v>
      </c>
      <c r="M25" s="23">
        <v>0</v>
      </c>
      <c r="N25" s="24">
        <v>98</v>
      </c>
      <c r="O25" s="24">
        <v>98</v>
      </c>
      <c r="P25" s="23">
        <v>4.931</v>
      </c>
      <c r="Q25" s="23">
        <v>5</v>
      </c>
      <c r="R25" s="23">
        <v>0</v>
      </c>
      <c r="S25" s="24">
        <v>0</v>
      </c>
      <c r="T25" s="24">
        <v>5</v>
      </c>
      <c r="U25" s="25">
        <v>0</v>
      </c>
      <c r="V25" s="24">
        <v>5</v>
      </c>
      <c r="W25" s="24">
        <v>5</v>
      </c>
      <c r="X25" s="23">
        <v>11.997999999999999</v>
      </c>
      <c r="Y25" s="23">
        <v>42</v>
      </c>
      <c r="Z25" s="24">
        <v>0</v>
      </c>
      <c r="AA25" s="24"/>
      <c r="AB25" s="24"/>
      <c r="AC25" s="25"/>
      <c r="AD25" s="24">
        <v>40</v>
      </c>
      <c r="AE25" s="24">
        <v>40</v>
      </c>
      <c r="AF25" s="24">
        <v>0</v>
      </c>
      <c r="AG25" s="24">
        <v>0</v>
      </c>
      <c r="AH25" s="25">
        <v>0</v>
      </c>
      <c r="AI25" s="24">
        <v>0</v>
      </c>
      <c r="AJ25" s="24">
        <v>0</v>
      </c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</row>
    <row r="26" spans="1:48" x14ac:dyDescent="0.65">
      <c r="A26" s="59" t="s">
        <v>50</v>
      </c>
      <c r="B26" s="60"/>
      <c r="C26" s="60"/>
      <c r="D26" s="60"/>
      <c r="E26" s="61"/>
      <c r="F26" s="23"/>
      <c r="G26" s="23"/>
      <c r="H26" s="23">
        <v>3.5259999999999998</v>
      </c>
      <c r="I26" s="24">
        <v>4</v>
      </c>
      <c r="J26" s="24">
        <v>0</v>
      </c>
      <c r="K26" s="24">
        <v>0</v>
      </c>
      <c r="L26" s="24"/>
      <c r="M26" s="23">
        <v>0</v>
      </c>
      <c r="N26" s="24"/>
      <c r="O26" s="24"/>
      <c r="P26" s="23"/>
      <c r="Q26" s="23"/>
      <c r="R26" s="23">
        <v>0</v>
      </c>
      <c r="S26" s="24">
        <v>0</v>
      </c>
      <c r="T26" s="24"/>
      <c r="U26" s="25">
        <v>0</v>
      </c>
      <c r="V26" s="24"/>
      <c r="W26" s="24"/>
      <c r="X26" s="23"/>
      <c r="Y26" s="23"/>
      <c r="Z26" s="24">
        <v>0</v>
      </c>
      <c r="AA26" s="24"/>
      <c r="AB26" s="24"/>
      <c r="AC26" s="25"/>
      <c r="AD26" s="24"/>
      <c r="AE26" s="24"/>
      <c r="AF26" s="24"/>
      <c r="AG26" s="24"/>
      <c r="AH26" s="25"/>
      <c r="AI26" s="24"/>
      <c r="AJ26" s="24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</row>
    <row r="27" spans="1:48" x14ac:dyDescent="0.65">
      <c r="A27" s="67" t="s">
        <v>41</v>
      </c>
      <c r="B27" s="63"/>
      <c r="C27" s="63"/>
      <c r="D27" s="63"/>
      <c r="E27" s="63"/>
      <c r="F27" s="23">
        <v>5.0629999999999997</v>
      </c>
      <c r="G27" s="23">
        <v>0</v>
      </c>
      <c r="H27" s="23">
        <v>0</v>
      </c>
      <c r="I27" s="24">
        <v>0</v>
      </c>
      <c r="J27" s="24">
        <v>22</v>
      </c>
      <c r="K27" s="24">
        <v>0</v>
      </c>
      <c r="L27" s="24">
        <v>3</v>
      </c>
      <c r="M27" s="23">
        <v>0</v>
      </c>
      <c r="N27" s="24">
        <v>0</v>
      </c>
      <c r="O27" s="24">
        <v>0</v>
      </c>
      <c r="P27" s="23">
        <v>0</v>
      </c>
      <c r="Q27" s="23">
        <v>0</v>
      </c>
      <c r="R27" s="23">
        <v>0</v>
      </c>
      <c r="S27" s="24">
        <v>0</v>
      </c>
      <c r="T27" s="24">
        <v>0</v>
      </c>
      <c r="U27" s="25">
        <v>0</v>
      </c>
      <c r="V27" s="24">
        <v>0</v>
      </c>
      <c r="W27" s="24">
        <v>0</v>
      </c>
      <c r="X27" s="23">
        <v>0</v>
      </c>
      <c r="Y27" s="23">
        <v>0</v>
      </c>
      <c r="Z27" s="24">
        <v>0</v>
      </c>
      <c r="AA27" s="24"/>
      <c r="AB27" s="24"/>
      <c r="AC27" s="25"/>
      <c r="AD27" s="24">
        <v>0</v>
      </c>
      <c r="AE27" s="24">
        <v>0</v>
      </c>
      <c r="AF27" s="24">
        <v>0</v>
      </c>
      <c r="AG27" s="24">
        <v>0</v>
      </c>
      <c r="AH27" s="25">
        <v>0</v>
      </c>
      <c r="AI27" s="24">
        <v>0</v>
      </c>
      <c r="AJ27" s="24">
        <v>0</v>
      </c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</row>
    <row r="28" spans="1:48" x14ac:dyDescent="0.65">
      <c r="A28" s="62" t="s">
        <v>42</v>
      </c>
      <c r="B28" s="63"/>
      <c r="C28" s="63"/>
      <c r="D28" s="63"/>
      <c r="E28" s="63"/>
      <c r="F28" s="23">
        <v>11.489000000000001</v>
      </c>
      <c r="G28" s="23">
        <v>11</v>
      </c>
      <c r="H28" s="23">
        <v>0</v>
      </c>
      <c r="I28" s="24">
        <v>0</v>
      </c>
      <c r="J28" s="24">
        <v>0</v>
      </c>
      <c r="K28" s="24">
        <v>0</v>
      </c>
      <c r="L28" s="24">
        <v>10</v>
      </c>
      <c r="M28" s="23">
        <v>0</v>
      </c>
      <c r="N28" s="24">
        <v>10</v>
      </c>
      <c r="O28" s="24">
        <v>10</v>
      </c>
      <c r="P28" s="23">
        <v>0.59699999999999998</v>
      </c>
      <c r="Q28" s="23">
        <v>0</v>
      </c>
      <c r="R28" s="23">
        <v>0</v>
      </c>
      <c r="S28" s="24">
        <v>0</v>
      </c>
      <c r="T28" s="24">
        <v>1</v>
      </c>
      <c r="U28" s="25">
        <v>0</v>
      </c>
      <c r="V28" s="24">
        <v>2</v>
      </c>
      <c r="W28" s="24">
        <v>2</v>
      </c>
      <c r="X28" s="23">
        <v>0</v>
      </c>
      <c r="Y28" s="23">
        <v>0</v>
      </c>
      <c r="Z28" s="24">
        <v>0</v>
      </c>
      <c r="AA28" s="24"/>
      <c r="AB28" s="24"/>
      <c r="AC28" s="25"/>
      <c r="AD28" s="24">
        <v>0</v>
      </c>
      <c r="AE28" s="24">
        <v>0</v>
      </c>
      <c r="AF28" s="24">
        <v>70</v>
      </c>
      <c r="AG28" s="24">
        <v>70</v>
      </c>
      <c r="AH28" s="25">
        <f>70+20</f>
        <v>90</v>
      </c>
      <c r="AI28" s="24">
        <v>70</v>
      </c>
      <c r="AJ28" s="24">
        <v>70</v>
      </c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</row>
    <row r="29" spans="1:48" x14ac:dyDescent="0.65">
      <c r="A29" s="62" t="s">
        <v>43</v>
      </c>
      <c r="B29" s="63"/>
      <c r="C29" s="63"/>
      <c r="D29" s="63"/>
      <c r="E29" s="63"/>
      <c r="F29" s="23">
        <v>4.2450000000000001</v>
      </c>
      <c r="G29" s="23">
        <v>10</v>
      </c>
      <c r="H29" s="23">
        <v>0</v>
      </c>
      <c r="I29" s="24">
        <v>0</v>
      </c>
      <c r="J29" s="24">
        <v>0</v>
      </c>
      <c r="K29" s="24">
        <v>0</v>
      </c>
      <c r="L29" s="24">
        <v>10</v>
      </c>
      <c r="M29" s="23">
        <v>0</v>
      </c>
      <c r="N29" s="24">
        <v>10</v>
      </c>
      <c r="O29" s="24">
        <v>10</v>
      </c>
      <c r="P29" s="23">
        <v>17.195</v>
      </c>
      <c r="Q29" s="23">
        <v>0</v>
      </c>
      <c r="R29" s="23">
        <v>0</v>
      </c>
      <c r="S29" s="24">
        <v>0</v>
      </c>
      <c r="T29" s="24">
        <v>0</v>
      </c>
      <c r="U29" s="25">
        <v>0</v>
      </c>
      <c r="V29" s="24">
        <v>0</v>
      </c>
      <c r="W29" s="24">
        <v>0</v>
      </c>
      <c r="X29" s="23">
        <v>0</v>
      </c>
      <c r="Y29" s="23">
        <v>0</v>
      </c>
      <c r="Z29" s="24">
        <v>0</v>
      </c>
      <c r="AA29" s="24"/>
      <c r="AB29" s="24"/>
      <c r="AC29" s="25"/>
      <c r="AD29" s="24">
        <v>0</v>
      </c>
      <c r="AE29" s="24">
        <v>0</v>
      </c>
      <c r="AF29" s="24">
        <v>0</v>
      </c>
      <c r="AG29" s="24">
        <v>0</v>
      </c>
      <c r="AH29" s="25">
        <v>0</v>
      </c>
      <c r="AI29" s="24">
        <v>0</v>
      </c>
      <c r="AJ29" s="24">
        <v>0</v>
      </c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</row>
    <row r="30" spans="1:48" x14ac:dyDescent="0.65">
      <c r="A30" s="66" t="s">
        <v>44</v>
      </c>
      <c r="B30" s="60"/>
      <c r="C30" s="60"/>
      <c r="D30" s="60"/>
      <c r="E30" s="61"/>
      <c r="F30" s="23"/>
      <c r="G30" s="23"/>
      <c r="H30" s="23">
        <v>0</v>
      </c>
      <c r="I30" s="24">
        <v>0</v>
      </c>
      <c r="J30" s="24">
        <v>0</v>
      </c>
      <c r="K30" s="24">
        <v>0</v>
      </c>
      <c r="L30" s="24"/>
      <c r="M30" s="23">
        <v>0</v>
      </c>
      <c r="N30" s="24"/>
      <c r="O30" s="24"/>
      <c r="P30" s="23"/>
      <c r="Q30" s="23"/>
      <c r="R30" s="23">
        <v>0</v>
      </c>
      <c r="S30" s="24">
        <v>0</v>
      </c>
      <c r="T30" s="24"/>
      <c r="U30" s="25">
        <v>0</v>
      </c>
      <c r="V30" s="24"/>
      <c r="W30" s="24"/>
      <c r="X30" s="23"/>
      <c r="Y30" s="23"/>
      <c r="Z30" s="24">
        <v>0</v>
      </c>
      <c r="AA30" s="24"/>
      <c r="AB30" s="24"/>
      <c r="AC30" s="25"/>
      <c r="AD30" s="24"/>
      <c r="AE30" s="24"/>
      <c r="AF30" s="24"/>
      <c r="AG30" s="24"/>
      <c r="AH30" s="25"/>
      <c r="AI30" s="24"/>
      <c r="AJ30" s="24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</row>
    <row r="31" spans="1:48" x14ac:dyDescent="0.65">
      <c r="A31" s="62" t="s">
        <v>45</v>
      </c>
      <c r="B31" s="63"/>
      <c r="C31" s="63"/>
      <c r="D31" s="63"/>
      <c r="E31" s="63"/>
      <c r="F31" s="23">
        <v>60.970999999999997</v>
      </c>
      <c r="G31" s="23">
        <v>104</v>
      </c>
      <c r="H31" s="23">
        <v>1.02</v>
      </c>
      <c r="I31" s="24">
        <v>2</v>
      </c>
      <c r="J31" s="24">
        <v>0</v>
      </c>
      <c r="K31" s="24">
        <v>0</v>
      </c>
      <c r="L31" s="24">
        <v>107</v>
      </c>
      <c r="M31" s="23">
        <v>0</v>
      </c>
      <c r="N31" s="24">
        <v>106</v>
      </c>
      <c r="O31" s="24">
        <v>106</v>
      </c>
      <c r="P31" s="23">
        <v>16.091999999999999</v>
      </c>
      <c r="Q31" s="23">
        <v>16</v>
      </c>
      <c r="R31" s="23">
        <v>0</v>
      </c>
      <c r="S31" s="24">
        <v>0</v>
      </c>
      <c r="T31" s="24">
        <v>16</v>
      </c>
      <c r="U31" s="25">
        <v>0</v>
      </c>
      <c r="V31" s="24">
        <v>9</v>
      </c>
      <c r="W31" s="24">
        <v>9</v>
      </c>
      <c r="X31" s="23">
        <v>0</v>
      </c>
      <c r="Y31" s="23">
        <v>0</v>
      </c>
      <c r="Z31" s="24">
        <v>0</v>
      </c>
      <c r="AA31" s="24"/>
      <c r="AB31" s="24"/>
      <c r="AC31" s="25"/>
      <c r="AD31" s="24">
        <v>0</v>
      </c>
      <c r="AE31" s="24">
        <v>0</v>
      </c>
      <c r="AF31" s="24">
        <v>0</v>
      </c>
      <c r="AG31" s="24">
        <v>0</v>
      </c>
      <c r="AH31" s="25">
        <v>0</v>
      </c>
      <c r="AI31" s="24">
        <v>0</v>
      </c>
      <c r="AJ31" s="24">
        <v>0</v>
      </c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</row>
    <row r="32" spans="1:48" x14ac:dyDescent="0.65">
      <c r="A32" s="66" t="s">
        <v>48</v>
      </c>
      <c r="B32" s="60"/>
      <c r="C32" s="60"/>
      <c r="D32" s="60"/>
      <c r="E32" s="61"/>
      <c r="F32" s="51"/>
      <c r="G32" s="51"/>
      <c r="H32" s="51">
        <v>0</v>
      </c>
      <c r="I32" s="52">
        <v>0</v>
      </c>
      <c r="J32" s="52">
        <v>0</v>
      </c>
      <c r="K32" s="52">
        <v>0</v>
      </c>
      <c r="L32" s="52"/>
      <c r="M32" s="51">
        <v>0</v>
      </c>
      <c r="N32" s="52"/>
      <c r="O32" s="52"/>
      <c r="P32" s="51"/>
      <c r="Q32" s="51"/>
      <c r="R32" s="51">
        <v>0</v>
      </c>
      <c r="S32" s="52">
        <v>0</v>
      </c>
      <c r="T32" s="52"/>
      <c r="U32" s="53">
        <v>0</v>
      </c>
      <c r="V32" s="52"/>
      <c r="W32" s="52"/>
      <c r="X32" s="51"/>
      <c r="Y32" s="51"/>
      <c r="Z32" s="52">
        <v>0</v>
      </c>
      <c r="AA32" s="52"/>
      <c r="AB32" s="52"/>
      <c r="AC32" s="53"/>
      <c r="AD32" s="52"/>
      <c r="AE32" s="52"/>
      <c r="AF32" s="52"/>
      <c r="AG32" s="52"/>
      <c r="AH32" s="53"/>
      <c r="AI32" s="52"/>
      <c r="AJ32" s="5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</row>
    <row r="33" spans="1:48" x14ac:dyDescent="0.65">
      <c r="A33" s="54" t="s">
        <v>47</v>
      </c>
      <c r="B33" s="55"/>
      <c r="C33" s="55"/>
      <c r="D33" s="55"/>
      <c r="E33" s="56"/>
      <c r="F33" s="51"/>
      <c r="G33" s="51"/>
      <c r="H33" s="51">
        <v>10</v>
      </c>
      <c r="I33" s="52">
        <v>10</v>
      </c>
      <c r="J33" s="52">
        <v>10</v>
      </c>
      <c r="K33" s="52">
        <v>0</v>
      </c>
      <c r="L33" s="52"/>
      <c r="M33" s="51">
        <v>0</v>
      </c>
      <c r="N33" s="52"/>
      <c r="O33" s="52"/>
      <c r="P33" s="51"/>
      <c r="Q33" s="51"/>
      <c r="R33" s="51">
        <v>0</v>
      </c>
      <c r="S33" s="52">
        <v>0</v>
      </c>
      <c r="T33" s="52"/>
      <c r="U33" s="53">
        <v>0</v>
      </c>
      <c r="V33" s="52"/>
      <c r="W33" s="52"/>
      <c r="X33" s="51"/>
      <c r="Y33" s="51"/>
      <c r="Z33" s="52">
        <v>0</v>
      </c>
      <c r="AA33" s="52"/>
      <c r="AB33" s="52"/>
      <c r="AC33" s="53"/>
      <c r="AD33" s="52"/>
      <c r="AE33" s="52"/>
      <c r="AF33" s="52"/>
      <c r="AG33" s="52"/>
      <c r="AH33" s="53"/>
      <c r="AI33" s="52"/>
      <c r="AJ33" s="5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</row>
    <row r="34" spans="1:48" ht="14.5" thickBot="1" x14ac:dyDescent="0.7">
      <c r="A34" s="74" t="s">
        <v>63</v>
      </c>
      <c r="B34" s="75"/>
      <c r="C34" s="75"/>
      <c r="D34" s="75"/>
      <c r="E34" s="75"/>
      <c r="F34" s="31">
        <v>2.7850000000000001</v>
      </c>
      <c r="G34" s="31">
        <v>1</v>
      </c>
      <c r="H34" s="31">
        <v>7212.2430000000004</v>
      </c>
      <c r="I34" s="32">
        <v>7202</v>
      </c>
      <c r="J34" s="32">
        <v>7900</v>
      </c>
      <c r="K34" s="32">
        <v>0</v>
      </c>
      <c r="L34" s="32">
        <v>10</v>
      </c>
      <c r="M34" s="31">
        <v>0</v>
      </c>
      <c r="N34" s="32">
        <v>0</v>
      </c>
      <c r="O34" s="32">
        <v>0</v>
      </c>
      <c r="P34" s="31">
        <v>0</v>
      </c>
      <c r="Q34" s="31">
        <v>0</v>
      </c>
      <c r="R34" s="31">
        <v>0</v>
      </c>
      <c r="S34" s="32">
        <v>0</v>
      </c>
      <c r="T34" s="32">
        <v>0</v>
      </c>
      <c r="U34" s="33">
        <v>0</v>
      </c>
      <c r="V34" s="32">
        <v>0</v>
      </c>
      <c r="W34" s="32">
        <v>0</v>
      </c>
      <c r="X34" s="34">
        <v>1.4139999999999999</v>
      </c>
      <c r="Y34" s="34">
        <v>2</v>
      </c>
      <c r="Z34" s="32">
        <v>0</v>
      </c>
      <c r="AA34" s="32"/>
      <c r="AB34" s="35"/>
      <c r="AC34" s="33"/>
      <c r="AD34" s="35">
        <v>3</v>
      </c>
      <c r="AE34" s="35">
        <v>3</v>
      </c>
      <c r="AF34" s="35">
        <f>364+3.235+3.4</f>
        <v>370.63499999999999</v>
      </c>
      <c r="AG34" s="35">
        <f>364+3.235+3.4</f>
        <v>370.63499999999999</v>
      </c>
      <c r="AH34" s="36">
        <f>370+4.08</f>
        <v>374.08</v>
      </c>
      <c r="AI34" s="35">
        <f>370</f>
        <v>370</v>
      </c>
      <c r="AJ34" s="35">
        <f>370</f>
        <v>370</v>
      </c>
    </row>
    <row r="35" spans="1:48" ht="14.75" thickTop="1" thickBot="1" x14ac:dyDescent="0.7">
      <c r="A35" s="64" t="s">
        <v>46</v>
      </c>
      <c r="B35" s="65"/>
      <c r="C35" s="65"/>
      <c r="D35" s="65"/>
      <c r="E35" s="65"/>
      <c r="F35" s="37">
        <f t="shared" ref="F35:AF35" si="0">SUM(F4:F34)</f>
        <v>2982.1109999999999</v>
      </c>
      <c r="G35" s="37">
        <f t="shared" si="0"/>
        <v>3433</v>
      </c>
      <c r="H35" s="37">
        <f t="shared" si="0"/>
        <v>7877.3822200000004</v>
      </c>
      <c r="I35" s="38">
        <f t="shared" si="0"/>
        <v>8261</v>
      </c>
      <c r="J35" s="38">
        <f t="shared" si="0"/>
        <v>8781</v>
      </c>
      <c r="K35" s="38">
        <f t="shared" si="0"/>
        <v>126.43703999999998</v>
      </c>
      <c r="L35" s="38">
        <f t="shared" si="0"/>
        <v>3905.5</v>
      </c>
      <c r="M35" s="39">
        <f t="shared" si="0"/>
        <v>150</v>
      </c>
      <c r="N35" s="38">
        <f t="shared" si="0"/>
        <v>3526</v>
      </c>
      <c r="O35" s="38">
        <f t="shared" si="0"/>
        <v>3526</v>
      </c>
      <c r="P35" s="37">
        <f t="shared" si="0"/>
        <v>686.8610000000001</v>
      </c>
      <c r="Q35" s="37">
        <f t="shared" si="0"/>
        <v>424</v>
      </c>
      <c r="R35" s="37">
        <f t="shared" si="0"/>
        <v>150</v>
      </c>
      <c r="S35" s="37">
        <f t="shared" si="0"/>
        <v>0</v>
      </c>
      <c r="T35" s="37">
        <f t="shared" si="0"/>
        <v>439</v>
      </c>
      <c r="U35" s="40">
        <f t="shared" si="0"/>
        <v>0</v>
      </c>
      <c r="V35" s="37">
        <f t="shared" si="0"/>
        <v>443</v>
      </c>
      <c r="W35" s="37">
        <f t="shared" si="0"/>
        <v>443</v>
      </c>
      <c r="X35" s="37">
        <f t="shared" si="0"/>
        <v>335.20700000000005</v>
      </c>
      <c r="Y35" s="41">
        <f t="shared" si="0"/>
        <v>390</v>
      </c>
      <c r="Z35" s="37">
        <f t="shared" si="0"/>
        <v>0</v>
      </c>
      <c r="AA35" s="37"/>
      <c r="AB35" s="41"/>
      <c r="AC35" s="40"/>
      <c r="AD35" s="41">
        <f t="shared" si="0"/>
        <v>391</v>
      </c>
      <c r="AE35" s="41">
        <f t="shared" si="0"/>
        <v>391</v>
      </c>
      <c r="AF35" s="41">
        <f t="shared" si="0"/>
        <v>26111.86</v>
      </c>
      <c r="AG35" s="42"/>
      <c r="AH35" s="43">
        <f>SUM(AH4:AH34)</f>
        <v>27072.165000000001</v>
      </c>
      <c r="AI35" s="44">
        <f>SUM(AI4:AI34)</f>
        <v>26060</v>
      </c>
      <c r="AJ35" s="45">
        <f>SUM(AJ4:AJ34)</f>
        <v>26060</v>
      </c>
      <c r="AK35" s="46"/>
    </row>
    <row r="36" spans="1:48" ht="14.5" thickTop="1" x14ac:dyDescent="0.65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8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AK36" s="46"/>
    </row>
    <row r="37" spans="1:48" x14ac:dyDescent="0.65">
      <c r="A37" s="3"/>
      <c r="B37" s="3"/>
      <c r="C37" s="3"/>
      <c r="D37" s="3"/>
      <c r="E37" s="3"/>
      <c r="F37" s="3"/>
      <c r="AF37" s="46"/>
      <c r="AG37" s="46"/>
      <c r="AH37" s="46"/>
      <c r="AK37" s="46"/>
    </row>
    <row r="38" spans="1:48" x14ac:dyDescent="0.65">
      <c r="A38" s="42"/>
      <c r="B38" s="42"/>
      <c r="C38" s="42"/>
      <c r="D38" s="42"/>
      <c r="E38" s="42"/>
      <c r="F38" s="42"/>
      <c r="P38" s="49"/>
      <c r="Q38" s="49"/>
      <c r="R38" s="49"/>
    </row>
    <row r="39" spans="1:48" x14ac:dyDescent="0.65">
      <c r="A39" s="42"/>
      <c r="B39" s="42"/>
      <c r="C39" s="42"/>
      <c r="D39" s="42"/>
      <c r="E39" s="50"/>
      <c r="F39" s="50"/>
      <c r="J39" s="46"/>
    </row>
    <row r="40" spans="1:48" x14ac:dyDescent="0.65">
      <c r="A40" s="42"/>
      <c r="B40" s="42"/>
      <c r="C40" s="42"/>
      <c r="D40" s="42"/>
      <c r="E40" s="50"/>
      <c r="F40" s="50"/>
      <c r="I40" s="46"/>
      <c r="J40" s="46"/>
      <c r="K40" s="46"/>
      <c r="L40" s="46"/>
      <c r="M40" s="46"/>
      <c r="N40" s="46"/>
      <c r="O40" s="46"/>
    </row>
    <row r="41" spans="1:48" x14ac:dyDescent="0.65">
      <c r="A41" s="3"/>
      <c r="B41" s="3"/>
      <c r="C41" s="3"/>
      <c r="D41" s="3"/>
      <c r="E41" s="3"/>
      <c r="F41" s="3"/>
    </row>
    <row r="42" spans="1:48" x14ac:dyDescent="0.65">
      <c r="A42" s="3"/>
      <c r="B42" s="3"/>
      <c r="C42" s="3"/>
      <c r="D42" s="3"/>
      <c r="E42" s="3"/>
      <c r="F42" s="3"/>
    </row>
  </sheetData>
  <mergeCells count="33">
    <mergeCell ref="B1:D1"/>
    <mergeCell ref="A3:E3"/>
    <mergeCell ref="A4:E4"/>
    <mergeCell ref="A5:E5"/>
    <mergeCell ref="A34:E34"/>
    <mergeCell ref="A22:E22"/>
    <mergeCell ref="A14:E14"/>
    <mergeCell ref="A15:E15"/>
    <mergeCell ref="A16:E16"/>
    <mergeCell ref="A23:E23"/>
    <mergeCell ref="A9:E9"/>
    <mergeCell ref="A17:E17"/>
    <mergeCell ref="A13:E13"/>
    <mergeCell ref="A18:E18"/>
    <mergeCell ref="A20:E20"/>
    <mergeCell ref="A10:E10"/>
    <mergeCell ref="A35:E35"/>
    <mergeCell ref="A30:E30"/>
    <mergeCell ref="A32:E32"/>
    <mergeCell ref="A27:E27"/>
    <mergeCell ref="A28:E28"/>
    <mergeCell ref="A29:E29"/>
    <mergeCell ref="A31:E31"/>
    <mergeCell ref="A24:E24"/>
    <mergeCell ref="A26:E26"/>
    <mergeCell ref="A21:E21"/>
    <mergeCell ref="A25:E25"/>
    <mergeCell ref="A6:E6"/>
    <mergeCell ref="A7:E7"/>
    <mergeCell ref="A8:E8"/>
    <mergeCell ref="A11:E11"/>
    <mergeCell ref="A12:E12"/>
    <mergeCell ref="A19:E19"/>
  </mergeCells>
  <phoneticPr fontId="10" type="noConversion"/>
  <pageMargins left="0.7" right="0.7" top="0.78740157499999996" bottom="0.78740157499999996" header="0.3" footer="0.3"/>
  <pageSetup paperSize="9" scale="7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List1</vt:lpstr>
      <vt:lpstr>Graf1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Soňa Dobešová</dc:creator>
  <cp:lastModifiedBy>Uživatel systému Windows</cp:lastModifiedBy>
  <cp:lastPrinted>2018-01-08T12:57:58Z</cp:lastPrinted>
  <dcterms:created xsi:type="dcterms:W3CDTF">2018-01-04T09:57:16Z</dcterms:created>
  <dcterms:modified xsi:type="dcterms:W3CDTF">2025-10-09T08:45:22Z</dcterms:modified>
</cp:coreProperties>
</file>